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anWanWalk\TexPresen\"/>
    </mc:Choice>
  </mc:AlternateContent>
  <bookViews>
    <workbookView xWindow="480" yWindow="11480" windowWidth="22060" windowHeight="4300"/>
  </bookViews>
  <sheets>
    <sheet name="TexSource" sheetId="3" r:id="rId1"/>
    <sheet name="使用説明" sheetId="8" r:id="rId2"/>
    <sheet name="基本設定" sheetId="5" r:id="rId3"/>
    <sheet name="表内容設定" sheetId="2" r:id="rId4"/>
    <sheet name="etc" sheetId="7" r:id="rId5"/>
  </sheets>
  <definedNames>
    <definedName name="罫線種類表">etc!$A$2:$B$4</definedName>
    <definedName name="使える色表">etc!$A$18:$A$85</definedName>
    <definedName name="縦罫線種類表">etc!$A$14:$B$15</definedName>
    <definedName name="表示位置表">etc!$A$8:$B$10</definedName>
  </definedNames>
  <calcPr calcId="152511"/>
</workbook>
</file>

<file path=xl/calcChain.xml><?xml version="1.0" encoding="utf-8"?>
<calcChain xmlns="http://schemas.openxmlformats.org/spreadsheetml/2006/main">
  <c r="B3" i="3" l="1"/>
  <c r="A22" i="3" l="1"/>
  <c r="A1" i="3"/>
  <c r="B19" i="3"/>
  <c r="B5" i="3"/>
  <c r="H7" i="5"/>
  <c r="AG11" i="2"/>
  <c r="AE11" i="2"/>
  <c r="AC11" i="2"/>
  <c r="AA11" i="2"/>
  <c r="Y11" i="2"/>
  <c r="W11" i="2"/>
  <c r="U11" i="2"/>
  <c r="S11" i="2"/>
  <c r="Q11" i="2"/>
  <c r="O11" i="2"/>
  <c r="AG10" i="2"/>
  <c r="AE10" i="2"/>
  <c r="AC10" i="2"/>
  <c r="AA10" i="2"/>
  <c r="Y10" i="2"/>
  <c r="W10" i="2"/>
  <c r="U10" i="2"/>
  <c r="S10" i="2"/>
  <c r="Q10" i="2"/>
  <c r="O10" i="2"/>
  <c r="AG9" i="2"/>
  <c r="AE9" i="2"/>
  <c r="AC9" i="2"/>
  <c r="AA9" i="2"/>
  <c r="Y9" i="2"/>
  <c r="W9" i="2"/>
  <c r="U9" i="2"/>
  <c r="S9" i="2"/>
  <c r="Q9" i="2"/>
  <c r="O9" i="2"/>
  <c r="AG8" i="2"/>
  <c r="AE8" i="2"/>
  <c r="AC8" i="2"/>
  <c r="AA8" i="2"/>
  <c r="Y8" i="2"/>
  <c r="W8" i="2"/>
  <c r="U8" i="2"/>
  <c r="S8" i="2"/>
  <c r="Q8" i="2"/>
  <c r="O8" i="2"/>
  <c r="AG7" i="2"/>
  <c r="AE7" i="2"/>
  <c r="AC7" i="2"/>
  <c r="AA7" i="2"/>
  <c r="Y7" i="2"/>
  <c r="W7" i="2"/>
  <c r="U7" i="2"/>
  <c r="S7" i="2"/>
  <c r="Q7" i="2"/>
  <c r="O7" i="2"/>
  <c r="AG6" i="2"/>
  <c r="AE6" i="2"/>
  <c r="AC6" i="2"/>
  <c r="AA6" i="2"/>
  <c r="Y6" i="2"/>
  <c r="W6" i="2"/>
  <c r="U6" i="2"/>
  <c r="S6" i="2"/>
  <c r="Q6" i="2"/>
  <c r="O6" i="2"/>
  <c r="AG5" i="2"/>
  <c r="AE5" i="2"/>
  <c r="AC5" i="2"/>
  <c r="AA5" i="2"/>
  <c r="Y5" i="2"/>
  <c r="W5" i="2"/>
  <c r="U5" i="2"/>
  <c r="S5" i="2"/>
  <c r="Q5" i="2"/>
  <c r="O5" i="2"/>
  <c r="AG4" i="2"/>
  <c r="AE4" i="2"/>
  <c r="AC4" i="2"/>
  <c r="AA4" i="2"/>
  <c r="Y4" i="2"/>
  <c r="W4" i="2"/>
  <c r="U4" i="2"/>
  <c r="S4" i="2"/>
  <c r="Q4" i="2"/>
  <c r="O4" i="2"/>
  <c r="AG3" i="2"/>
  <c r="AE3" i="2"/>
  <c r="AC3" i="2"/>
  <c r="AA3" i="2"/>
  <c r="Y3" i="2"/>
  <c r="W3" i="2"/>
  <c r="U3" i="2"/>
  <c r="S3" i="2"/>
  <c r="Q3" i="2"/>
  <c r="O3" i="2"/>
  <c r="AG2" i="2"/>
  <c r="AE2" i="2"/>
  <c r="AC2" i="2"/>
  <c r="AA2" i="2"/>
  <c r="Y2" i="2"/>
  <c r="W2" i="2"/>
  <c r="U2" i="2"/>
  <c r="S2" i="2"/>
  <c r="Q2" i="2"/>
  <c r="O2" i="2"/>
  <c r="H50" i="5" l="1"/>
  <c r="C17" i="3" s="1"/>
  <c r="H48" i="5"/>
  <c r="C16" i="3" s="1"/>
  <c r="H46" i="5"/>
  <c r="C15" i="3" s="1"/>
  <c r="H44" i="5"/>
  <c r="C14" i="3" s="1"/>
  <c r="H42" i="5"/>
  <c r="C13" i="3" s="1"/>
  <c r="H40" i="5"/>
  <c r="C12" i="3" s="1"/>
  <c r="H38" i="5"/>
  <c r="C11" i="3" s="1"/>
  <c r="H36" i="5"/>
  <c r="C10" i="3" s="1"/>
  <c r="H34" i="5"/>
  <c r="C9" i="3" s="1"/>
  <c r="H32" i="5"/>
  <c r="C8" i="3" s="1"/>
  <c r="H30" i="5"/>
  <c r="B7" i="3" s="1"/>
  <c r="H8" i="5"/>
  <c r="H10" i="5"/>
  <c r="H12" i="5"/>
  <c r="H14" i="5"/>
  <c r="H16" i="5"/>
  <c r="H18" i="5"/>
  <c r="H20" i="5"/>
  <c r="H22" i="5"/>
  <c r="H24" i="5"/>
  <c r="H26" i="5"/>
  <c r="H27" i="5"/>
  <c r="H25" i="5"/>
  <c r="H23" i="5"/>
  <c r="H21" i="5"/>
  <c r="H19" i="5"/>
  <c r="H17" i="5"/>
  <c r="H15" i="5"/>
  <c r="H13" i="5"/>
  <c r="H11" i="5"/>
  <c r="H9" i="5"/>
  <c r="H2" i="5"/>
  <c r="A11" i="2"/>
  <c r="AI11" i="2" s="1"/>
  <c r="B17" i="3" s="1"/>
  <c r="A10" i="2"/>
  <c r="AI10" i="2" s="1"/>
  <c r="B16" i="3" s="1"/>
  <c r="A9" i="2"/>
  <c r="AI9" i="2" s="1"/>
  <c r="B15" i="3" s="1"/>
  <c r="A8" i="2"/>
  <c r="AI8" i="2" s="1"/>
  <c r="B14" i="3" s="1"/>
  <c r="A7" i="2"/>
  <c r="A6" i="2"/>
  <c r="A5" i="2"/>
  <c r="A4" i="2"/>
  <c r="A3" i="2"/>
  <c r="A2" i="2"/>
  <c r="H6" i="5" l="1"/>
  <c r="B6" i="3" s="1"/>
  <c r="K1" i="2"/>
  <c r="J1" i="2"/>
  <c r="I1" i="2"/>
  <c r="H1" i="2"/>
  <c r="G1" i="2"/>
  <c r="F1" i="2"/>
  <c r="E1" i="2"/>
  <c r="D1" i="2"/>
  <c r="C1" i="2"/>
  <c r="B1" i="2"/>
  <c r="X8" i="2" l="1"/>
  <c r="X4" i="2"/>
  <c r="X9" i="2"/>
  <c r="X5" i="2"/>
  <c r="X2" i="2"/>
  <c r="X10" i="2"/>
  <c r="X6" i="2"/>
  <c r="X11" i="2"/>
  <c r="X7" i="2"/>
  <c r="X3" i="2"/>
  <c r="AF8" i="2"/>
  <c r="AF4" i="2"/>
  <c r="AF9" i="2"/>
  <c r="AF5" i="2"/>
  <c r="AF2" i="2"/>
  <c r="AF10" i="2"/>
  <c r="AF6" i="2"/>
  <c r="AF11" i="2"/>
  <c r="AF7" i="2"/>
  <c r="AF3" i="2"/>
  <c r="AB8" i="2"/>
  <c r="AB4" i="2"/>
  <c r="AB9" i="2"/>
  <c r="AB5" i="2"/>
  <c r="AB2" i="2"/>
  <c r="AB10" i="2"/>
  <c r="AB6" i="2"/>
  <c r="AB11" i="2"/>
  <c r="AB7" i="2"/>
  <c r="AB3" i="2"/>
  <c r="Z10" i="2"/>
  <c r="Z6" i="2"/>
  <c r="Z11" i="2"/>
  <c r="Z7" i="2"/>
  <c r="Z3" i="2"/>
  <c r="Z8" i="2"/>
  <c r="Z4" i="2"/>
  <c r="Z9" i="2"/>
  <c r="Z5" i="2"/>
  <c r="Z2" i="2"/>
  <c r="AD10" i="2"/>
  <c r="AD6" i="2"/>
  <c r="AD11" i="2"/>
  <c r="AD7" i="2"/>
  <c r="AD3" i="2"/>
  <c r="AD8" i="2"/>
  <c r="AD4" i="2"/>
  <c r="AD9" i="2"/>
  <c r="AD5" i="2"/>
  <c r="AD2" i="2"/>
  <c r="V11" i="2"/>
  <c r="V10" i="2"/>
  <c r="V9" i="2"/>
  <c r="V8" i="2"/>
  <c r="V7" i="2"/>
  <c r="V6" i="2"/>
  <c r="V5" i="2"/>
  <c r="V4" i="2"/>
  <c r="V3" i="2"/>
  <c r="V2" i="2"/>
  <c r="T8" i="2"/>
  <c r="T4" i="2"/>
  <c r="T11" i="2"/>
  <c r="T7" i="2"/>
  <c r="T3" i="2"/>
  <c r="T10" i="2"/>
  <c r="T6" i="2"/>
  <c r="T2" i="2"/>
  <c r="T9" i="2"/>
  <c r="T5" i="2"/>
  <c r="R11" i="2"/>
  <c r="R9" i="2"/>
  <c r="R7" i="2"/>
  <c r="R5" i="2"/>
  <c r="R3" i="2"/>
  <c r="R10" i="2"/>
  <c r="R8" i="2"/>
  <c r="R4" i="2"/>
  <c r="R6" i="2"/>
  <c r="R2" i="2"/>
  <c r="P10" i="2"/>
  <c r="P6" i="2"/>
  <c r="P2" i="2"/>
  <c r="AI2" i="2" s="1"/>
  <c r="P8" i="2"/>
  <c r="P11" i="2"/>
  <c r="P7" i="2"/>
  <c r="P3" i="2"/>
  <c r="P9" i="2"/>
  <c r="P5" i="2"/>
  <c r="P4" i="2"/>
  <c r="AI4" i="2" l="1"/>
  <c r="B10" i="3" s="1"/>
  <c r="AI7" i="2"/>
  <c r="B13" i="3" s="1"/>
  <c r="AI6" i="2"/>
  <c r="B12" i="3" s="1"/>
  <c r="AI3" i="2"/>
  <c r="B9" i="3" s="1"/>
  <c r="AI5" i="2"/>
  <c r="B11" i="3" s="1"/>
  <c r="B8" i="3"/>
</calcChain>
</file>

<file path=xl/sharedStrings.xml><?xml version="1.0" encoding="utf-8"?>
<sst xmlns="http://schemas.openxmlformats.org/spreadsheetml/2006/main" count="257" uniqueCount="211">
  <si>
    <t>\end{tabular}</t>
  </si>
  <si>
    <t>\end{table}</t>
  </si>
  <si>
    <t>プラトー区間</t>
  </si>
  <si>
    <t>生徒</t>
  </si>
  <si>
    <t>CPS</t>
  </si>
  <si>
    <t>MRS</t>
  </si>
  <si>
    <t>RA</t>
  </si>
  <si>
    <t>（logMAR）</t>
  </si>
  <si>
    <t>［文字／分］</t>
  </si>
  <si>
    <t>A</t>
  </si>
  <si>
    <t>1.49</t>
  </si>
  <si>
    <t>327</t>
  </si>
  <si>
    <t>1.19</t>
  </si>
  <si>
    <t>1.49 ～ 1.86</t>
  </si>
  <si>
    <t>B</t>
  </si>
  <si>
    <t>1.66</t>
  </si>
  <si>
    <t>253</t>
  </si>
  <si>
    <t>1.66 ～ 2.05</t>
  </si>
  <si>
    <t>C</t>
  </si>
  <si>
    <t>1.74</t>
  </si>
  <si>
    <t>200</t>
  </si>
  <si>
    <t>1.47</t>
  </si>
  <si>
    <t>1.74 ～ 2.05</t>
  </si>
  <si>
    <t>D</t>
  </si>
  <si>
    <t>1.86</t>
  </si>
  <si>
    <t>219</t>
  </si>
  <si>
    <t>1.57</t>
  </si>
  <si>
    <t>1.86 ～ 2.05</t>
  </si>
  <si>
    <t>電子黒板にMNREAD-J の文書を提示して計測した結果からの算出値</t>
  </si>
  <si>
    <t>項目名</t>
    <rPh sb="0" eb="3">
      <t>コウモクメイ</t>
    </rPh>
    <phoneticPr fontId="2"/>
  </si>
  <si>
    <t>設定</t>
    <rPh sb="0" eb="2">
      <t>セッテイ</t>
    </rPh>
    <phoneticPr fontId="2"/>
  </si>
  <si>
    <t>説明</t>
    <rPh sb="0" eb="2">
      <t>セツメイ</t>
    </rPh>
    <phoneticPr fontId="2"/>
  </si>
  <si>
    <t>設定例</t>
    <rPh sb="0" eb="3">
      <t>セッテイレイ</t>
    </rPh>
    <phoneticPr fontId="2"/>
  </si>
  <si>
    <t>罫線無し</t>
  </si>
  <si>
    <t>二重罫線</t>
  </si>
  <si>
    <t>通常罫線</t>
  </si>
  <si>
    <t>センタリング</t>
  </si>
  <si>
    <t>(1)キャプション</t>
    <phoneticPr fontId="1"/>
  </si>
  <si>
    <t>１列目の左の罫線</t>
    <rPh sb="1" eb="2">
      <t>レツ</t>
    </rPh>
    <rPh sb="2" eb="3">
      <t>メ</t>
    </rPh>
    <rPh sb="4" eb="5">
      <t>ヒダリ</t>
    </rPh>
    <rPh sb="6" eb="8">
      <t>ケイセン</t>
    </rPh>
    <phoneticPr fontId="1"/>
  </si>
  <si>
    <t>１列目の表示位置</t>
    <rPh sb="1" eb="3">
      <t>レツメ</t>
    </rPh>
    <rPh sb="4" eb="6">
      <t>ヒョウジ</t>
    </rPh>
    <rPh sb="6" eb="8">
      <t>イチ</t>
    </rPh>
    <phoneticPr fontId="1"/>
  </si>
  <si>
    <t>１列目の右の罫線</t>
    <rPh sb="1" eb="3">
      <t>レツメ</t>
    </rPh>
    <rPh sb="4" eb="5">
      <t>ミギ</t>
    </rPh>
    <rPh sb="6" eb="8">
      <t>ケイセン</t>
    </rPh>
    <phoneticPr fontId="1"/>
  </si>
  <si>
    <t>２列目の表示位置</t>
    <rPh sb="1" eb="3">
      <t>レツメ</t>
    </rPh>
    <rPh sb="4" eb="6">
      <t>ヒョウジ</t>
    </rPh>
    <rPh sb="6" eb="8">
      <t>イチ</t>
    </rPh>
    <phoneticPr fontId="1"/>
  </si>
  <si>
    <t>２列目の右の罫線</t>
    <rPh sb="1" eb="3">
      <t>レツメ</t>
    </rPh>
    <rPh sb="4" eb="5">
      <t>ミギ</t>
    </rPh>
    <rPh sb="6" eb="8">
      <t>ケイセン</t>
    </rPh>
    <phoneticPr fontId="1"/>
  </si>
  <si>
    <t>３列目の表示位置</t>
    <rPh sb="1" eb="3">
      <t>レツメ</t>
    </rPh>
    <rPh sb="4" eb="6">
      <t>ヒョウジ</t>
    </rPh>
    <rPh sb="6" eb="8">
      <t>イチ</t>
    </rPh>
    <phoneticPr fontId="1"/>
  </si>
  <si>
    <t>３列目の右の罫線</t>
    <rPh sb="1" eb="3">
      <t>レツメ</t>
    </rPh>
    <rPh sb="4" eb="5">
      <t>ミギ</t>
    </rPh>
    <rPh sb="6" eb="8">
      <t>ケイセン</t>
    </rPh>
    <phoneticPr fontId="1"/>
  </si>
  <si>
    <t>４列目の表示位置</t>
    <rPh sb="1" eb="3">
      <t>レツメ</t>
    </rPh>
    <rPh sb="4" eb="6">
      <t>ヒョウジ</t>
    </rPh>
    <rPh sb="6" eb="8">
      <t>イチ</t>
    </rPh>
    <phoneticPr fontId="1"/>
  </si>
  <si>
    <t>４列目の右の罫線</t>
    <rPh sb="1" eb="3">
      <t>レツメ</t>
    </rPh>
    <rPh sb="4" eb="5">
      <t>ミギ</t>
    </rPh>
    <rPh sb="6" eb="8">
      <t>ケイセン</t>
    </rPh>
    <phoneticPr fontId="1"/>
  </si>
  <si>
    <t>５列目の表示位置</t>
    <rPh sb="1" eb="3">
      <t>レツメ</t>
    </rPh>
    <rPh sb="4" eb="6">
      <t>ヒョウジ</t>
    </rPh>
    <rPh sb="6" eb="8">
      <t>イチ</t>
    </rPh>
    <phoneticPr fontId="1"/>
  </si>
  <si>
    <t>５列目の右の罫線</t>
    <rPh sb="1" eb="3">
      <t>レツメ</t>
    </rPh>
    <rPh sb="4" eb="5">
      <t>ミギ</t>
    </rPh>
    <rPh sb="6" eb="8">
      <t>ケイセン</t>
    </rPh>
    <phoneticPr fontId="1"/>
  </si>
  <si>
    <t>６列目の表示位置</t>
    <rPh sb="1" eb="3">
      <t>レツメ</t>
    </rPh>
    <rPh sb="4" eb="6">
      <t>ヒョウジ</t>
    </rPh>
    <rPh sb="6" eb="8">
      <t>イチ</t>
    </rPh>
    <phoneticPr fontId="1"/>
  </si>
  <si>
    <t>６列目の右の罫線</t>
    <rPh sb="1" eb="3">
      <t>レツメ</t>
    </rPh>
    <rPh sb="4" eb="5">
      <t>ミギ</t>
    </rPh>
    <rPh sb="6" eb="8">
      <t>ケイセン</t>
    </rPh>
    <phoneticPr fontId="1"/>
  </si>
  <si>
    <t>７列目の表示位置</t>
    <rPh sb="1" eb="3">
      <t>レツメ</t>
    </rPh>
    <rPh sb="4" eb="6">
      <t>ヒョウジ</t>
    </rPh>
    <rPh sb="6" eb="8">
      <t>イチ</t>
    </rPh>
    <phoneticPr fontId="1"/>
  </si>
  <si>
    <t>７列目の右の罫線</t>
    <rPh sb="1" eb="3">
      <t>レツメ</t>
    </rPh>
    <rPh sb="4" eb="5">
      <t>ミギ</t>
    </rPh>
    <rPh sb="6" eb="8">
      <t>ケイセン</t>
    </rPh>
    <phoneticPr fontId="1"/>
  </si>
  <si>
    <t>８列目の表示位置</t>
    <rPh sb="1" eb="3">
      <t>レツメ</t>
    </rPh>
    <rPh sb="4" eb="6">
      <t>ヒョウジ</t>
    </rPh>
    <rPh sb="6" eb="8">
      <t>イチ</t>
    </rPh>
    <phoneticPr fontId="1"/>
  </si>
  <si>
    <t>８列目の右の罫線</t>
    <rPh sb="1" eb="3">
      <t>レツメ</t>
    </rPh>
    <rPh sb="4" eb="5">
      <t>ミギ</t>
    </rPh>
    <rPh sb="6" eb="8">
      <t>ケイセン</t>
    </rPh>
    <phoneticPr fontId="1"/>
  </si>
  <si>
    <t>９列目の表示位置</t>
    <rPh sb="1" eb="3">
      <t>レツメ</t>
    </rPh>
    <rPh sb="4" eb="6">
      <t>ヒョウジ</t>
    </rPh>
    <rPh sb="6" eb="8">
      <t>イチ</t>
    </rPh>
    <phoneticPr fontId="1"/>
  </si>
  <si>
    <t>９列目の右の罫線</t>
    <rPh sb="1" eb="3">
      <t>レツメ</t>
    </rPh>
    <rPh sb="4" eb="5">
      <t>ミギ</t>
    </rPh>
    <rPh sb="6" eb="8">
      <t>ケイセン</t>
    </rPh>
    <phoneticPr fontId="1"/>
  </si>
  <si>
    <t>10列名の表示位置</t>
    <rPh sb="2" eb="3">
      <t>レツ</t>
    </rPh>
    <rPh sb="3" eb="4">
      <t>メイ</t>
    </rPh>
    <rPh sb="5" eb="7">
      <t>ヒョウジ</t>
    </rPh>
    <rPh sb="7" eb="9">
      <t>イチ</t>
    </rPh>
    <phoneticPr fontId="1"/>
  </si>
  <si>
    <t>10列目の右の罫線</t>
    <rPh sb="2" eb="4">
      <t>レツメ</t>
    </rPh>
    <rPh sb="5" eb="6">
      <t>ミギ</t>
    </rPh>
    <rPh sb="7" eb="9">
      <t>ケイセン</t>
    </rPh>
    <phoneticPr fontId="1"/>
  </si>
  <si>
    <t>１行目の上の罫線</t>
    <rPh sb="4" eb="5">
      <t>ウエ</t>
    </rPh>
    <rPh sb="6" eb="8">
      <t>ケイセン</t>
    </rPh>
    <phoneticPr fontId="1"/>
  </si>
  <si>
    <t>１行目</t>
    <phoneticPr fontId="1"/>
  </si>
  <si>
    <t>１行目の下の罫線</t>
    <rPh sb="4" eb="5">
      <t>シタ</t>
    </rPh>
    <rPh sb="6" eb="8">
      <t>ケイセン</t>
    </rPh>
    <phoneticPr fontId="1"/>
  </si>
  <si>
    <t>２行目</t>
    <phoneticPr fontId="1"/>
  </si>
  <si>
    <t>２行目の下の罫線</t>
    <rPh sb="4" eb="5">
      <t>シタ</t>
    </rPh>
    <rPh sb="6" eb="8">
      <t>ケイセン</t>
    </rPh>
    <phoneticPr fontId="1"/>
  </si>
  <si>
    <t>３行目</t>
    <phoneticPr fontId="1"/>
  </si>
  <si>
    <t>３行目の下の罫線</t>
    <rPh sb="4" eb="5">
      <t>シタ</t>
    </rPh>
    <rPh sb="6" eb="8">
      <t>ケイセン</t>
    </rPh>
    <phoneticPr fontId="1"/>
  </si>
  <si>
    <t>４行目</t>
    <phoneticPr fontId="1"/>
  </si>
  <si>
    <t>４行目の下の罫線</t>
    <rPh sb="4" eb="5">
      <t>シタ</t>
    </rPh>
    <rPh sb="6" eb="8">
      <t>ケイセン</t>
    </rPh>
    <phoneticPr fontId="1"/>
  </si>
  <si>
    <t>５行目</t>
    <phoneticPr fontId="1"/>
  </si>
  <si>
    <t>５行目の下の罫線</t>
    <rPh sb="4" eb="5">
      <t>シタ</t>
    </rPh>
    <rPh sb="6" eb="8">
      <t>ケイセン</t>
    </rPh>
    <phoneticPr fontId="1"/>
  </si>
  <si>
    <t>６行目</t>
    <phoneticPr fontId="1"/>
  </si>
  <si>
    <t>６行目の下の罫線</t>
    <rPh sb="4" eb="5">
      <t>シタ</t>
    </rPh>
    <rPh sb="6" eb="8">
      <t>ケイセン</t>
    </rPh>
    <phoneticPr fontId="1"/>
  </si>
  <si>
    <t>７行目</t>
    <phoneticPr fontId="1"/>
  </si>
  <si>
    <t>７行目の下の罫線</t>
    <rPh sb="4" eb="5">
      <t>シタ</t>
    </rPh>
    <rPh sb="6" eb="8">
      <t>ケイセン</t>
    </rPh>
    <phoneticPr fontId="1"/>
  </si>
  <si>
    <t>８行目</t>
    <phoneticPr fontId="1"/>
  </si>
  <si>
    <t>８行目の下の罫線</t>
    <rPh sb="4" eb="5">
      <t>シタ</t>
    </rPh>
    <rPh sb="6" eb="8">
      <t>ケイセン</t>
    </rPh>
    <phoneticPr fontId="1"/>
  </si>
  <si>
    <t>９行目</t>
    <phoneticPr fontId="1"/>
  </si>
  <si>
    <t>９行目の下の罫線</t>
    <rPh sb="4" eb="5">
      <t>シタ</t>
    </rPh>
    <rPh sb="6" eb="8">
      <t>ケイセン</t>
    </rPh>
    <phoneticPr fontId="1"/>
  </si>
  <si>
    <t>10行目</t>
    <phoneticPr fontId="1"/>
  </si>
  <si>
    <t>10行目の下の罫線</t>
    <rPh sb="5" eb="6">
      <t>シタ</t>
    </rPh>
    <rPh sb="7" eb="9">
      <t>ケイセン</t>
    </rPh>
    <phoneticPr fontId="1"/>
  </si>
  <si>
    <t>有り</t>
  </si>
  <si>
    <t>値無し</t>
  </si>
  <si>
    <t>無し</t>
  </si>
  <si>
    <t>通常罫線</t>
    <rPh sb="0" eb="2">
      <t>ツウジョウ</t>
    </rPh>
    <rPh sb="2" eb="4">
      <t>ケイセン</t>
    </rPh>
    <phoneticPr fontId="1"/>
  </si>
  <si>
    <t>二重罫線</t>
    <rPh sb="0" eb="2">
      <t>ニジュウ</t>
    </rPh>
    <rPh sb="2" eb="4">
      <t>ケイセン</t>
    </rPh>
    <phoneticPr fontId="1"/>
  </si>
  <si>
    <t>\hline</t>
    <phoneticPr fontId="1"/>
  </si>
  <si>
    <t>\hline \hline</t>
    <phoneticPr fontId="1"/>
  </si>
  <si>
    <t>表示位置表</t>
    <rPh sb="0" eb="2">
      <t>ヒョウジ</t>
    </rPh>
    <rPh sb="2" eb="4">
      <t>イチ</t>
    </rPh>
    <rPh sb="4" eb="5">
      <t>ヒョウ</t>
    </rPh>
    <phoneticPr fontId="1"/>
  </si>
  <si>
    <t>罫線種類表</t>
    <rPh sb="0" eb="2">
      <t>ケイセン</t>
    </rPh>
    <rPh sb="2" eb="4">
      <t>シュルイ</t>
    </rPh>
    <rPh sb="4" eb="5">
      <t>ヒョウ</t>
    </rPh>
    <phoneticPr fontId="1"/>
  </si>
  <si>
    <t>左寄せ</t>
    <rPh sb="0" eb="2">
      <t>ヒダリヨ</t>
    </rPh>
    <phoneticPr fontId="1"/>
  </si>
  <si>
    <t>センタリング</t>
    <phoneticPr fontId="1"/>
  </si>
  <si>
    <t>右寄せ</t>
    <rPh sb="0" eb="2">
      <t>ミギヨ</t>
    </rPh>
    <phoneticPr fontId="1"/>
  </si>
  <si>
    <t>l</t>
    <phoneticPr fontId="1"/>
  </si>
  <si>
    <t>c</t>
    <phoneticPr fontId="1"/>
  </si>
  <si>
    <t>r</t>
    <phoneticPr fontId="1"/>
  </si>
  <si>
    <t>罫線有り</t>
  </si>
  <si>
    <t>罫線有り</t>
    <rPh sb="0" eb="2">
      <t>ケイセン</t>
    </rPh>
    <rPh sb="2" eb="3">
      <t>ア</t>
    </rPh>
    <phoneticPr fontId="1"/>
  </si>
  <si>
    <t>|</t>
    <phoneticPr fontId="1"/>
  </si>
  <si>
    <t>縦罫線種類表</t>
    <rPh sb="0" eb="3">
      <t>タテケイセン</t>
    </rPh>
    <rPh sb="3" eb="5">
      <t>シュルイ</t>
    </rPh>
    <rPh sb="5" eb="6">
      <t>ヒョウ</t>
    </rPh>
    <phoneticPr fontId="1"/>
  </si>
  <si>
    <t>作業領域</t>
    <rPh sb="0" eb="2">
      <t>サギョウ</t>
    </rPh>
    <rPh sb="2" eb="4">
      <t>リョウイキ</t>
    </rPh>
    <phoneticPr fontId="1"/>
  </si>
  <si>
    <t>1列目</t>
    <rPh sb="1" eb="3">
      <t>レツメ</t>
    </rPh>
    <phoneticPr fontId="1"/>
  </si>
  <si>
    <t>間</t>
    <rPh sb="0" eb="1">
      <t>アイダ</t>
    </rPh>
    <phoneticPr fontId="1"/>
  </si>
  <si>
    <t>2列目</t>
    <rPh sb="1" eb="3">
      <t>レツメ</t>
    </rPh>
    <phoneticPr fontId="1"/>
  </si>
  <si>
    <t>3列目</t>
    <rPh sb="1" eb="3">
      <t>レツメ</t>
    </rPh>
    <phoneticPr fontId="1"/>
  </si>
  <si>
    <t>4列目</t>
    <rPh sb="1" eb="3">
      <t>レツメ</t>
    </rPh>
    <phoneticPr fontId="1"/>
  </si>
  <si>
    <t>5列目</t>
    <rPh sb="1" eb="3">
      <t>レツメ</t>
    </rPh>
    <phoneticPr fontId="1"/>
  </si>
  <si>
    <t>6列目</t>
    <rPh sb="1" eb="3">
      <t>レツメ</t>
    </rPh>
    <phoneticPr fontId="1"/>
  </si>
  <si>
    <t>7列目</t>
    <rPh sb="1" eb="3">
      <t>レツメ</t>
    </rPh>
    <phoneticPr fontId="1"/>
  </si>
  <si>
    <t>8列目</t>
    <rPh sb="1" eb="3">
      <t>レツメ</t>
    </rPh>
    <phoneticPr fontId="1"/>
  </si>
  <si>
    <t>9列目</t>
    <rPh sb="1" eb="3">
      <t>レツメ</t>
    </rPh>
    <phoneticPr fontId="1"/>
  </si>
  <si>
    <t>10列目</t>
    <rPh sb="2" eb="4">
      <t>レツメ</t>
    </rPh>
    <phoneticPr fontId="1"/>
  </si>
  <si>
    <t>合体</t>
    <rPh sb="0" eb="2">
      <t>ガッタイ</t>
    </rPh>
    <phoneticPr fontId="1"/>
  </si>
  <si>
    <t>作業領域</t>
    <rPh sb="0" eb="2">
      <t>サギョウ</t>
    </rPh>
    <rPh sb="2" eb="4">
      <t>リョウイキ</t>
    </rPh>
    <phoneticPr fontId="1"/>
  </si>
  <si>
    <t>\begin{center}</t>
  </si>
  <si>
    <t>\end{center}</t>
  </si>
  <si>
    <t>\begin{table}[h]</t>
    <phoneticPr fontId="1"/>
  </si>
  <si>
    <t>(2)文字色</t>
    <rPh sb="3" eb="6">
      <t>モジショク</t>
    </rPh>
    <phoneticPr fontId="1"/>
  </si>
  <si>
    <t>(3)縦罫線と列の配置の設定</t>
    <rPh sb="3" eb="6">
      <t>タテケイセン</t>
    </rPh>
    <rPh sb="7" eb="8">
      <t>レツ</t>
    </rPh>
    <rPh sb="9" eb="11">
      <t>ハイチ</t>
    </rPh>
    <rPh sb="12" eb="14">
      <t>セッテイ</t>
    </rPh>
    <phoneticPr fontId="1"/>
  </si>
  <si>
    <t>(4)横罫線と行の有無</t>
    <rPh sb="3" eb="6">
      <t>ヨコケイセン</t>
    </rPh>
    <rPh sb="7" eb="8">
      <t>ギョウ</t>
    </rPh>
    <rPh sb="9" eb="11">
      <t>ウム</t>
    </rPh>
    <phoneticPr fontId="1"/>
  </si>
  <si>
    <t>使える色68色</t>
    <rPh sb="0" eb="1">
      <t>ツカ</t>
    </rPh>
    <rPh sb="3" eb="4">
      <t>イロ</t>
    </rPh>
    <rPh sb="6" eb="7">
      <t>ショク</t>
    </rPh>
    <phoneticPr fontId="2"/>
  </si>
  <si>
    <t>white</t>
  </si>
  <si>
    <t>Black</t>
  </si>
  <si>
    <t>Yellow</t>
  </si>
  <si>
    <t>Red</t>
  </si>
  <si>
    <t>Purple</t>
  </si>
  <si>
    <t>Gray</t>
  </si>
  <si>
    <t>Cyan</t>
  </si>
  <si>
    <t>Brown</t>
  </si>
  <si>
    <t>Blue</t>
  </si>
  <si>
    <t>YellowOrange</t>
  </si>
  <si>
    <t>YellowGreen</t>
  </si>
  <si>
    <t>WildStrawberry</t>
  </si>
  <si>
    <t>VioletRed</t>
  </si>
  <si>
    <t>Violet</t>
  </si>
  <si>
    <t>Turquoise</t>
  </si>
  <si>
    <t>Thistle</t>
  </si>
  <si>
    <t>TealBlue</t>
  </si>
  <si>
    <t>Tan</t>
  </si>
  <si>
    <t>SpringGreen</t>
  </si>
  <si>
    <t>SkyBlue</t>
  </si>
  <si>
    <t>Sepia</t>
  </si>
  <si>
    <t>SeaGreen</t>
  </si>
  <si>
    <t>Salmon</t>
  </si>
  <si>
    <t>RubineRed</t>
  </si>
  <si>
    <t>RoyalPurple</t>
  </si>
  <si>
    <t>RoyalBlue</t>
  </si>
  <si>
    <t>Rhodamine</t>
  </si>
  <si>
    <t>RedViolet</t>
  </si>
  <si>
    <t>RedOrange</t>
  </si>
  <si>
    <t>RawSienna</t>
  </si>
  <si>
    <t>ProcessBlue</t>
  </si>
  <si>
    <t>Plum</t>
  </si>
  <si>
    <t>PineGreen</t>
  </si>
  <si>
    <t>Periwinkle</t>
  </si>
  <si>
    <t>Peach</t>
  </si>
  <si>
    <t>Orchid</t>
  </si>
  <si>
    <t>OrangeRed</t>
  </si>
  <si>
    <t>Orange</t>
  </si>
  <si>
    <t>OliveGreen</t>
  </si>
  <si>
    <t>NavyBlue</t>
  </si>
  <si>
    <t>Mulberry</t>
  </si>
  <si>
    <t>MidnightBlue</t>
  </si>
  <si>
    <t>Melon</t>
  </si>
  <si>
    <t>Maroon</t>
  </si>
  <si>
    <t>Mahogany</t>
  </si>
  <si>
    <t>Magenta</t>
  </si>
  <si>
    <t>LimeGreen</t>
  </si>
  <si>
    <t>Lavender</t>
  </si>
  <si>
    <t>JungleGreen</t>
  </si>
  <si>
    <t>GreenYellow</t>
  </si>
  <si>
    <t>Green</t>
  </si>
  <si>
    <t>Goldenrod</t>
  </si>
  <si>
    <t>Fuchsia</t>
  </si>
  <si>
    <t>ForestGreen</t>
  </si>
  <si>
    <t>Emerald</t>
  </si>
  <si>
    <t>DarkOrchid</t>
  </si>
  <si>
    <t>Dandelion</t>
  </si>
  <si>
    <t>CornflowerBlue</t>
  </si>
  <si>
    <t>Cerulean</t>
  </si>
  <si>
    <t>CarnationPink</t>
  </si>
  <si>
    <t>CadetBlue</t>
  </si>
  <si>
    <t>BurntOrange</t>
  </si>
  <si>
    <t>BrickRed</t>
  </si>
  <si>
    <t>BlueViolet</t>
  </si>
  <si>
    <t>BlueGreen</t>
  </si>
  <si>
    <t>Bittersweet</t>
  </si>
  <si>
    <t>Aquamarine</t>
  </si>
  <si>
    <t>Apricot</t>
  </si>
  <si>
    <t>使用説明</t>
    <rPh sb="0" eb="2">
      <t>シヨウ</t>
    </rPh>
    <rPh sb="2" eb="4">
      <t>セツメイ</t>
    </rPh>
    <phoneticPr fontId="1"/>
  </si>
  <si>
    <t>(1)キャプション</t>
  </si>
  <si>
    <t>(2)文字色</t>
  </si>
  <si>
    <t>(3)縦罫線と列の配置の設定</t>
  </si>
  <si>
    <t>(4)横罫線と行の有無</t>
  </si>
  <si>
    <t>A　目的　表をTeXで簡単に作成する</t>
    <rPh sb="2" eb="4">
      <t>モクテキ</t>
    </rPh>
    <rPh sb="5" eb="6">
      <t>ヒョウ</t>
    </rPh>
    <rPh sb="11" eb="13">
      <t>カンタン</t>
    </rPh>
    <rPh sb="14" eb="16">
      <t>サクセイ</t>
    </rPh>
    <phoneticPr fontId="1"/>
  </si>
  <si>
    <t>B　使い方</t>
    <rPh sb="2" eb="3">
      <t>ツカ</t>
    </rPh>
    <rPh sb="4" eb="5">
      <t>カタ</t>
    </rPh>
    <phoneticPr fontId="1"/>
  </si>
  <si>
    <t>1 概要
　基本設定シート，表内容設定シートに必要事項を記載するとTexSourceシートに自動的に表のTeXソースが表示されているので，すべてを選択して，コピーして，別途TexSlideGenratorで作成したTeX本体のシートの該当部分に貼り付けてコンパイルする．</t>
    <rPh sb="2" eb="4">
      <t>ガイヨウ</t>
    </rPh>
    <rPh sb="6" eb="8">
      <t>キホン</t>
    </rPh>
    <rPh sb="8" eb="10">
      <t>セッテイ</t>
    </rPh>
    <rPh sb="14" eb="15">
      <t>ヒョウ</t>
    </rPh>
    <rPh sb="15" eb="17">
      <t>ナイヨウ</t>
    </rPh>
    <rPh sb="17" eb="19">
      <t>セッテイ</t>
    </rPh>
    <rPh sb="23" eb="25">
      <t>ヒツヨウ</t>
    </rPh>
    <rPh sb="25" eb="27">
      <t>ジコウ</t>
    </rPh>
    <rPh sb="28" eb="30">
      <t>キサイ</t>
    </rPh>
    <rPh sb="46" eb="49">
      <t>ジドウテキ</t>
    </rPh>
    <rPh sb="50" eb="51">
      <t>ヒョウ</t>
    </rPh>
    <rPh sb="59" eb="61">
      <t>ヒョウジ</t>
    </rPh>
    <rPh sb="73" eb="75">
      <t>センタク</t>
    </rPh>
    <rPh sb="84" eb="86">
      <t>ベット</t>
    </rPh>
    <rPh sb="103" eb="105">
      <t>サクセイ</t>
    </rPh>
    <rPh sb="110" eb="112">
      <t>ホンタイ</t>
    </rPh>
    <rPh sb="117" eb="119">
      <t>ガイトウ</t>
    </rPh>
    <rPh sb="119" eb="121">
      <t>ブブン</t>
    </rPh>
    <rPh sb="122" eb="123">
      <t>ハ</t>
    </rPh>
    <rPh sb="124" eb="125">
      <t>ツ</t>
    </rPh>
    <phoneticPr fontId="1"/>
  </si>
  <si>
    <t>2 基本設定シートにおける設定</t>
    <rPh sb="2" eb="4">
      <t>キホン</t>
    </rPh>
    <rPh sb="4" eb="6">
      <t>セッテイ</t>
    </rPh>
    <rPh sb="13" eb="15">
      <t>セッテイ</t>
    </rPh>
    <phoneticPr fontId="1"/>
  </si>
  <si>
    <t>表のタイトルを記入する．</t>
    <rPh sb="0" eb="1">
      <t>ヒョウ</t>
    </rPh>
    <rPh sb="7" eb="9">
      <t>キニュウ</t>
    </rPh>
    <phoneticPr fontId="1"/>
  </si>
  <si>
    <t>文字の色を選択する．Alt + 下矢印キーで候補が出る．</t>
    <rPh sb="0" eb="2">
      <t>モジ</t>
    </rPh>
    <rPh sb="3" eb="4">
      <t>イロ</t>
    </rPh>
    <rPh sb="5" eb="7">
      <t>センタク</t>
    </rPh>
    <rPh sb="16" eb="17">
      <t>シタ</t>
    </rPh>
    <rPh sb="17" eb="19">
      <t>ヤジルシ</t>
    </rPh>
    <rPh sb="22" eb="24">
      <t>コウホ</t>
    </rPh>
    <rPh sb="25" eb="26">
      <t>デ</t>
    </rPh>
    <phoneticPr fontId="1"/>
  </si>
  <si>
    <t>各々の列の左右の罫線の有無，列の文字列の配置を設定する．</t>
    <rPh sb="0" eb="2">
      <t>ソレゾレ</t>
    </rPh>
    <rPh sb="3" eb="4">
      <t>レツ</t>
    </rPh>
    <rPh sb="5" eb="7">
      <t>サユウ</t>
    </rPh>
    <rPh sb="8" eb="10">
      <t>ケイセン</t>
    </rPh>
    <rPh sb="11" eb="13">
      <t>ウム</t>
    </rPh>
    <rPh sb="14" eb="15">
      <t>レツ</t>
    </rPh>
    <rPh sb="16" eb="19">
      <t>モジレツ</t>
    </rPh>
    <rPh sb="20" eb="22">
      <t>ハイチ</t>
    </rPh>
    <rPh sb="23" eb="25">
      <t>セッテイ</t>
    </rPh>
    <phoneticPr fontId="1"/>
  </si>
  <si>
    <t>各々の行の罫線の有無と行の有無を設定する．</t>
    <rPh sb="0" eb="2">
      <t>ソレゾレ</t>
    </rPh>
    <rPh sb="3" eb="4">
      <t>ギョウ</t>
    </rPh>
    <rPh sb="5" eb="7">
      <t>ケイセン</t>
    </rPh>
    <rPh sb="8" eb="10">
      <t>ウム</t>
    </rPh>
    <rPh sb="11" eb="12">
      <t>ギョウ</t>
    </rPh>
    <rPh sb="13" eb="15">
      <t>ウム</t>
    </rPh>
    <rPh sb="16" eb="18">
      <t>セッテイ</t>
    </rPh>
    <phoneticPr fontId="1"/>
  </si>
  <si>
    <t>2 表内容設定</t>
    <rPh sb="2" eb="3">
      <t>ヒョウ</t>
    </rPh>
    <rPh sb="3" eb="5">
      <t>ナイヨウ</t>
    </rPh>
    <rPh sb="5" eb="7">
      <t>セッテイ</t>
    </rPh>
    <phoneticPr fontId="1"/>
  </si>
  <si>
    <t>B2からK11までの範囲に表の内癰文字列を記入する．
B2が表の最も左上の部分となる．
K11が表の最も右下の部分となる．
(ただし10列10行の設定をした場合)</t>
    <rPh sb="10" eb="12">
      <t>ハンイ</t>
    </rPh>
    <rPh sb="13" eb="14">
      <t>ヒョウ</t>
    </rPh>
    <rPh sb="15" eb="17">
      <t>ナイヨウ</t>
    </rPh>
    <rPh sb="17" eb="20">
      <t>モジレツ</t>
    </rPh>
    <rPh sb="21" eb="23">
      <t>キニュウ</t>
    </rPh>
    <rPh sb="30" eb="31">
      <t>ヒョウ</t>
    </rPh>
    <rPh sb="32" eb="33">
      <t>モット</t>
    </rPh>
    <rPh sb="34" eb="36">
      <t>ヒダリウエ</t>
    </rPh>
    <rPh sb="37" eb="39">
      <t>ブブン</t>
    </rPh>
    <rPh sb="48" eb="49">
      <t>ヒョウ</t>
    </rPh>
    <rPh sb="50" eb="51">
      <t>モット</t>
    </rPh>
    <rPh sb="52" eb="54">
      <t>ミギシタ</t>
    </rPh>
    <rPh sb="55" eb="57">
      <t>ブブン</t>
    </rPh>
    <rPh sb="68" eb="69">
      <t>レツ</t>
    </rPh>
    <rPh sb="71" eb="72">
      <t>ギョウ</t>
    </rPh>
    <rPh sb="73" eb="75">
      <t>セッテイ</t>
    </rPh>
    <rPh sb="78" eb="80">
      <t>バアイ</t>
    </rPh>
    <phoneticPr fontId="1"/>
  </si>
  <si>
    <t>３　Texソースのコピー貼り付け</t>
    <rPh sb="12" eb="13">
      <t>ハ</t>
    </rPh>
    <rPh sb="14" eb="15">
      <t>ツ</t>
    </rPh>
    <phoneticPr fontId="1"/>
  </si>
  <si>
    <t>以上の設定をしたら
TexSourceシートに表のTexソースが完成しているので，
別途TexSlideGenerator.xlsxで作成したTexスライドソース本体の表を表示したい位置に貼り付けてコンパイルする．</t>
    <rPh sb="0" eb="2">
      <t>イジョウ</t>
    </rPh>
    <rPh sb="3" eb="5">
      <t>セッテイ</t>
    </rPh>
    <rPh sb="23" eb="24">
      <t>ヒョウ</t>
    </rPh>
    <rPh sb="32" eb="34">
      <t>カンセイ</t>
    </rPh>
    <rPh sb="42" eb="44">
      <t>ベット</t>
    </rPh>
    <rPh sb="67" eb="69">
      <t>サクセイ</t>
    </rPh>
    <rPh sb="81" eb="83">
      <t>ホンタイ</t>
    </rPh>
    <rPh sb="84" eb="85">
      <t>ヒョウ</t>
    </rPh>
    <rPh sb="86" eb="88">
      <t>ヒョウジ</t>
    </rPh>
    <rPh sb="91" eb="93">
      <t>イチ</t>
    </rPh>
    <rPh sb="94" eb="95">
      <t>ハ</t>
    </rPh>
    <rPh sb="96" eb="97">
      <t>ツ</t>
    </rPh>
    <phoneticPr fontId="1"/>
  </si>
  <si>
    <t>C その他</t>
    <rPh sb="4" eb="5">
      <t>タ</t>
    </rPh>
    <phoneticPr fontId="1"/>
  </si>
  <si>
    <t>細部は手作業でTexソースを編集をしてください．</t>
    <rPh sb="0" eb="2">
      <t>サイブ</t>
    </rPh>
    <rPh sb="3" eb="6">
      <t>テサギョウ</t>
    </rPh>
    <rPh sb="14" eb="16">
      <t>ヘンシュウ</t>
    </rPh>
    <phoneticPr fontId="1"/>
  </si>
  <si>
    <t>D ご意見・ご要望</t>
    <rPh sb="3" eb="5">
      <t>イケン</t>
    </rPh>
    <rPh sb="7" eb="9">
      <t>ヨウボウ</t>
    </rPh>
    <phoneticPr fontId="1"/>
  </si>
  <si>
    <t>ご意見ご要望があれば下記まで</t>
    <rPh sb="1" eb="3">
      <t>イケン</t>
    </rPh>
    <rPh sb="4" eb="6">
      <t>ヨウボウ</t>
    </rPh>
    <rPh sb="10" eb="12">
      <t>カキ</t>
    </rPh>
    <phoneticPr fontId="1"/>
  </si>
  <si>
    <t>nobusan@dokidoki.ne.jp</t>
    <phoneticPr fontId="1"/>
  </si>
  <si>
    <t>高橋信行</t>
    <rPh sb="0" eb="2">
      <t>タカハシ</t>
    </rPh>
    <rPh sb="2" eb="4">
      <t>ノブユキ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</si>
</sst>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nobusan@dokidoki.ne.jp" TargetMode="External"/><Relationship Id="rId1" Type="http://schemas.openxmlformats.org/officeDocument/2006/relationships/hyperlink" Target="mailto:nobusan@dokidoki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="145" zoomScaleNormal="145" workbookViewId="0"/>
  </sheetViews>
  <sheetFormatPr defaultRowHeight="13" x14ac:dyDescent="0.2"/>
  <cols>
    <col min="2" max="2" width="47.81640625" customWidth="1"/>
  </cols>
  <sheetData>
    <row r="1" spans="1:3" s="6" customFormat="1" x14ac:dyDescent="0.2">
      <c r="A1" s="6" t="str">
        <f>"%ここから表("&amp;基本設定!$B$2&amp;")のソースがはじまり"</f>
        <v>%ここから表(電子黒板にMNREAD-J の文書を提示して計測した結果からの算出値)のソースがはじまり</v>
      </c>
    </row>
    <row r="2" spans="1:3" x14ac:dyDescent="0.2">
      <c r="A2" t="s">
        <v>115</v>
      </c>
    </row>
    <row r="3" spans="1:3" s="6" customFormat="1" x14ac:dyDescent="0.2">
      <c r="B3" s="6" t="str">
        <f>"\color{"&amp;基本設定!B4&amp;"}%文字色"</f>
        <v>\color{Yellow}%文字色</v>
      </c>
    </row>
    <row r="4" spans="1:3" x14ac:dyDescent="0.2">
      <c r="B4" t="s">
        <v>113</v>
      </c>
    </row>
    <row r="5" spans="1:3" x14ac:dyDescent="0.2">
      <c r="B5" t="str">
        <f>"\caption{"&amp;基本設定!B2&amp;"}"</f>
        <v>\caption{電子黒板にMNREAD-J の文書を提示して計測した結果からの算出値}</v>
      </c>
    </row>
    <row r="6" spans="1:3" x14ac:dyDescent="0.2">
      <c r="B6" t="str">
        <f>"\begin{tabular}{"&amp;基本設定!H6&amp;"}"</f>
        <v>\begin{tabular}{c|cccc}</v>
      </c>
    </row>
    <row r="7" spans="1:3" s="6" customFormat="1" x14ac:dyDescent="0.2">
      <c r="B7" s="6" t="str">
        <f>IF(基本設定!H30&lt;&gt;"",基本設定!H30,"")</f>
        <v>\hline \hline</v>
      </c>
    </row>
    <row r="8" spans="1:3" x14ac:dyDescent="0.2">
      <c r="B8" t="str">
        <f>IF(表内容設定!AI2&lt;&gt;"",表内容設定!AI2,"")</f>
        <v>生徒 &amp; CPS &amp; MRS &amp; RA &amp; プラトー区間 \\</v>
      </c>
      <c r="C8" t="str">
        <f>IF(基本設定!H32&lt;&gt;"",基本設定!H32,"")</f>
        <v/>
      </c>
    </row>
    <row r="9" spans="1:3" x14ac:dyDescent="0.2">
      <c r="B9" s="6" t="str">
        <f>IF(表内容設定!AI3&lt;&gt;"",表内容設定!AI3,"")</f>
        <v xml:space="preserve"> &amp; （logMAR） &amp; ［文字／分］ &amp; （logMAR） &amp; （logMAR） \\</v>
      </c>
      <c r="C9" s="6" t="str">
        <f>IF(基本設定!H34&lt;&gt;"",基本設定!H34,"")</f>
        <v>\hline</v>
      </c>
    </row>
    <row r="10" spans="1:3" x14ac:dyDescent="0.2">
      <c r="B10" s="6" t="str">
        <f>IF(表内容設定!AI4&lt;&gt;"",表内容設定!AI4,"")</f>
        <v>A &amp; 1.49 &amp; 327 &amp; 1.19 &amp; 1.49 ～ 1.86 \\</v>
      </c>
      <c r="C10" s="6" t="str">
        <f>IF(基本設定!H36&lt;&gt;"",基本設定!H36,"")</f>
        <v/>
      </c>
    </row>
    <row r="11" spans="1:3" x14ac:dyDescent="0.2">
      <c r="B11" s="6" t="str">
        <f>IF(表内容設定!AI5&lt;&gt;"",表内容設定!AI5,"")</f>
        <v>B &amp; 1.66 &amp; 253 &amp; 1.19 &amp; 1.66 ～ 2.05 \\</v>
      </c>
      <c r="C11" s="6" t="str">
        <f>IF(基本設定!H38&lt;&gt;"",基本設定!H38,"")</f>
        <v/>
      </c>
    </row>
    <row r="12" spans="1:3" x14ac:dyDescent="0.2">
      <c r="B12" s="6" t="str">
        <f>IF(表内容設定!AI6&lt;&gt;"",表内容設定!AI6,"")</f>
        <v>C &amp; 1.74 &amp; 200 &amp; 1.47 &amp; 1.74 ～ 2.05 \\</v>
      </c>
      <c r="C12" s="6" t="str">
        <f>IF(基本設定!H40&lt;&gt;"",基本設定!H40,"")</f>
        <v/>
      </c>
    </row>
    <row r="13" spans="1:3" x14ac:dyDescent="0.2">
      <c r="B13" s="6" t="str">
        <f>IF(表内容設定!AI7&lt;&gt;"",表内容設定!AI7,"")</f>
        <v>D &amp; 1.86 &amp; 219 &amp; 1.57 &amp; 1.86 ～ 2.05 \\</v>
      </c>
      <c r="C13" s="6" t="str">
        <f>IF(基本設定!H42&lt;&gt;"",基本設定!H42,"")</f>
        <v>\hline</v>
      </c>
    </row>
    <row r="14" spans="1:3" x14ac:dyDescent="0.2">
      <c r="B14" s="6" t="str">
        <f>IF(表内容設定!AI8&lt;&gt;"",表内容設定!AI8,"")</f>
        <v/>
      </c>
      <c r="C14" s="6" t="str">
        <f>IF(基本設定!H44&lt;&gt;"",基本設定!H44,"")</f>
        <v/>
      </c>
    </row>
    <row r="15" spans="1:3" x14ac:dyDescent="0.2">
      <c r="B15" s="6" t="str">
        <f>IF(表内容設定!AI9&lt;&gt;"",表内容設定!AI9,"")</f>
        <v/>
      </c>
      <c r="C15" s="6" t="str">
        <f>IF(基本設定!H46&lt;&gt;"",基本設定!H46,"")</f>
        <v/>
      </c>
    </row>
    <row r="16" spans="1:3" x14ac:dyDescent="0.2">
      <c r="B16" s="6" t="str">
        <f>IF(表内容設定!AI10&lt;&gt;"",表内容設定!AI10,"")</f>
        <v/>
      </c>
      <c r="C16" s="6" t="str">
        <f>IF(基本設定!H48&lt;&gt;"",基本設定!H48,"")</f>
        <v/>
      </c>
    </row>
    <row r="17" spans="1:3" x14ac:dyDescent="0.2">
      <c r="B17" s="6" t="str">
        <f>IF(表内容設定!AI11&lt;&gt;"",表内容設定!AI11,"")</f>
        <v/>
      </c>
      <c r="C17" s="6" t="str">
        <f>IF(基本設定!H50&lt;&gt;"",基本設定!H50,"")</f>
        <v/>
      </c>
    </row>
    <row r="18" spans="1:3" x14ac:dyDescent="0.2">
      <c r="B18" t="s">
        <v>0</v>
      </c>
    </row>
    <row r="19" spans="1:3" x14ac:dyDescent="0.2">
      <c r="B19" t="str">
        <f>"\label{tab:"&amp;基本設定!B2&amp;"}"</f>
        <v>\label{tab:電子黒板にMNREAD-J の文書を提示して計測した結果からの算出値}</v>
      </c>
    </row>
    <row r="20" spans="1:3" x14ac:dyDescent="0.2">
      <c r="B20" t="s">
        <v>114</v>
      </c>
    </row>
    <row r="21" spans="1:3" x14ac:dyDescent="0.2">
      <c r="A21" t="s">
        <v>1</v>
      </c>
    </row>
    <row r="22" spans="1:3" x14ac:dyDescent="0.2">
      <c r="A22" s="6" t="str">
        <f>"%ここまで表("&amp;基本設定!$B$2&amp;")のソース"</f>
        <v>%ここまで表(電子黒板にMNREAD-J の文書を提示して計測した結果からの算出値)のソース</v>
      </c>
    </row>
  </sheetData>
  <sheetProtection sheet="1" objects="1" scenario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zoomScale="205" zoomScaleNormal="205" workbookViewId="0"/>
  </sheetViews>
  <sheetFormatPr defaultRowHeight="13" x14ac:dyDescent="0.2"/>
  <cols>
    <col min="1" max="1" width="67.08984375" customWidth="1"/>
  </cols>
  <sheetData>
    <row r="1" spans="1:1" x14ac:dyDescent="0.2">
      <c r="A1" t="s">
        <v>188</v>
      </c>
    </row>
    <row r="2" spans="1:1" x14ac:dyDescent="0.2">
      <c r="A2" t="s">
        <v>193</v>
      </c>
    </row>
    <row r="3" spans="1:1" s="6" customFormat="1" x14ac:dyDescent="0.2"/>
    <row r="4" spans="1:1" x14ac:dyDescent="0.2">
      <c r="A4" t="s">
        <v>194</v>
      </c>
    </row>
    <row r="5" spans="1:1" ht="65" x14ac:dyDescent="0.2">
      <c r="A5" s="9" t="s">
        <v>195</v>
      </c>
    </row>
    <row r="6" spans="1:1" s="6" customFormat="1" x14ac:dyDescent="0.2">
      <c r="A6" s="9"/>
    </row>
    <row r="7" spans="1:1" x14ac:dyDescent="0.2">
      <c r="A7" t="s">
        <v>196</v>
      </c>
    </row>
    <row r="8" spans="1:1" x14ac:dyDescent="0.2">
      <c r="A8" t="s">
        <v>189</v>
      </c>
    </row>
    <row r="9" spans="1:1" x14ac:dyDescent="0.2">
      <c r="A9" t="s">
        <v>197</v>
      </c>
    </row>
    <row r="10" spans="1:1" x14ac:dyDescent="0.2">
      <c r="A10" t="s">
        <v>190</v>
      </c>
    </row>
    <row r="11" spans="1:1" x14ac:dyDescent="0.2">
      <c r="A11" t="s">
        <v>198</v>
      </c>
    </row>
    <row r="12" spans="1:1" x14ac:dyDescent="0.2">
      <c r="A12" t="s">
        <v>191</v>
      </c>
    </row>
    <row r="13" spans="1:1" x14ac:dyDescent="0.2">
      <c r="A13" t="s">
        <v>199</v>
      </c>
    </row>
    <row r="14" spans="1:1" x14ac:dyDescent="0.2">
      <c r="A14" t="s">
        <v>192</v>
      </c>
    </row>
    <row r="15" spans="1:1" x14ac:dyDescent="0.2">
      <c r="A15" t="s">
        <v>200</v>
      </c>
    </row>
    <row r="17" spans="1:1" x14ac:dyDescent="0.2">
      <c r="A17" t="s">
        <v>201</v>
      </c>
    </row>
    <row r="18" spans="1:1" ht="52" x14ac:dyDescent="0.2">
      <c r="A18" s="9" t="s">
        <v>202</v>
      </c>
    </row>
    <row r="20" spans="1:1" x14ac:dyDescent="0.2">
      <c r="A20" t="s">
        <v>203</v>
      </c>
    </row>
    <row r="21" spans="1:1" ht="52" x14ac:dyDescent="0.2">
      <c r="A21" s="9" t="s">
        <v>204</v>
      </c>
    </row>
    <row r="23" spans="1:1" x14ac:dyDescent="0.2">
      <c r="A23" t="s">
        <v>205</v>
      </c>
    </row>
    <row r="24" spans="1:1" x14ac:dyDescent="0.2">
      <c r="A24" t="s">
        <v>206</v>
      </c>
    </row>
    <row r="26" spans="1:1" x14ac:dyDescent="0.2">
      <c r="A26" t="s">
        <v>207</v>
      </c>
    </row>
    <row r="27" spans="1:1" x14ac:dyDescent="0.2">
      <c r="A27" t="s">
        <v>208</v>
      </c>
    </row>
    <row r="28" spans="1:1" x14ac:dyDescent="0.2">
      <c r="A28" s="10" t="s">
        <v>210</v>
      </c>
    </row>
    <row r="29" spans="1:1" x14ac:dyDescent="0.2">
      <c r="A29" s="10" t="s">
        <v>209</v>
      </c>
    </row>
  </sheetData>
  <sheetProtection sheet="1" objects="1" scenarios="1"/>
  <phoneticPr fontId="1"/>
  <hyperlinks>
    <hyperlink ref="A28" r:id="rId1" display="nobusan@dokidoki.ne.jp"/>
    <hyperlink ref="A29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zoomScale="160" zoomScaleNormal="16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3" x14ac:dyDescent="0.2"/>
  <cols>
    <col min="1" max="1" width="20.453125" customWidth="1"/>
    <col min="2" max="2" width="18.08984375" customWidth="1"/>
    <col min="3" max="3" width="18.1796875" customWidth="1"/>
    <col min="4" max="4" width="13.08984375" customWidth="1"/>
    <col min="8" max="8" width="8.90625" style="2"/>
  </cols>
  <sheetData>
    <row r="1" spans="1:8" x14ac:dyDescent="0.2">
      <c r="A1" s="1" t="s">
        <v>29</v>
      </c>
      <c r="B1" s="1" t="s">
        <v>30</v>
      </c>
      <c r="C1" s="1" t="s">
        <v>31</v>
      </c>
      <c r="D1" s="1" t="s">
        <v>32</v>
      </c>
      <c r="H1" s="2" t="s">
        <v>112</v>
      </c>
    </row>
    <row r="2" spans="1:8" x14ac:dyDescent="0.2">
      <c r="A2" t="s">
        <v>37</v>
      </c>
      <c r="B2" s="7" t="s">
        <v>28</v>
      </c>
      <c r="H2" s="3" t="str">
        <f>"\caption{"&amp;B2&amp;"}"</f>
        <v>\caption{電子黒板にMNREAD-J の文書を提示して計測した結果からの算出値}</v>
      </c>
    </row>
    <row r="3" spans="1:8" s="6" customFormat="1" x14ac:dyDescent="0.2">
      <c r="B3" s="7"/>
      <c r="H3" s="3"/>
    </row>
    <row r="4" spans="1:8" s="6" customFormat="1" x14ac:dyDescent="0.2">
      <c r="A4" s="6" t="s">
        <v>116</v>
      </c>
      <c r="B4" s="7" t="s">
        <v>122</v>
      </c>
      <c r="H4" s="3"/>
    </row>
    <row r="5" spans="1:8" s="4" customFormat="1" x14ac:dyDescent="0.2">
      <c r="B5" s="7"/>
      <c r="H5" s="2"/>
    </row>
    <row r="6" spans="1:8" x14ac:dyDescent="0.2">
      <c r="A6" t="s">
        <v>117</v>
      </c>
      <c r="B6" s="7"/>
      <c r="H6" s="2" t="str">
        <f>CONCATENATE(H7,H8,H9,H10,H11,H12,H13,H14,H15,H16,H17,H18,H19,H20,H21,H22,H23,H24,H25,H26,H27)</f>
        <v>c|cccc</v>
      </c>
    </row>
    <row r="7" spans="1:8" x14ac:dyDescent="0.2">
      <c r="A7" t="s">
        <v>38</v>
      </c>
      <c r="B7" s="7" t="s">
        <v>33</v>
      </c>
      <c r="H7" s="2" t="str">
        <f>IFERROR(VLOOKUP(B7,縦罫線種類表,2,FALSE),"")</f>
        <v/>
      </c>
    </row>
    <row r="8" spans="1:8" x14ac:dyDescent="0.2">
      <c r="A8" t="s">
        <v>39</v>
      </c>
      <c r="B8" s="7" t="s">
        <v>36</v>
      </c>
      <c r="H8" s="2" t="str">
        <f>IFERROR(VLOOKUP(B8,表示位置表,2,FALSE),"")</f>
        <v>c</v>
      </c>
    </row>
    <row r="9" spans="1:8" x14ac:dyDescent="0.2">
      <c r="A9" s="4" t="s">
        <v>40</v>
      </c>
      <c r="B9" s="7" t="s">
        <v>95</v>
      </c>
      <c r="H9" s="2" t="str">
        <f>IFERROR(VLOOKUP(B9,縦罫線種類表,2,FALSE),"")</f>
        <v>|</v>
      </c>
    </row>
    <row r="10" spans="1:8" x14ac:dyDescent="0.2">
      <c r="A10" s="4" t="s">
        <v>41</v>
      </c>
      <c r="B10" s="7" t="s">
        <v>36</v>
      </c>
      <c r="H10" s="2" t="str">
        <f>IFERROR(VLOOKUP(B10,表示位置表,2,FALSE),"")</f>
        <v>c</v>
      </c>
    </row>
    <row r="11" spans="1:8" x14ac:dyDescent="0.2">
      <c r="A11" s="4" t="s">
        <v>42</v>
      </c>
      <c r="B11" s="7" t="s">
        <v>33</v>
      </c>
      <c r="H11" s="2" t="str">
        <f>IFERROR(VLOOKUP(B11,縦罫線種類表,2,FALSE),"")</f>
        <v/>
      </c>
    </row>
    <row r="12" spans="1:8" x14ac:dyDescent="0.2">
      <c r="A12" s="4" t="s">
        <v>43</v>
      </c>
      <c r="B12" s="7" t="s">
        <v>36</v>
      </c>
      <c r="H12" s="2" t="str">
        <f>IFERROR(VLOOKUP(B12,表示位置表,2,FALSE),"")</f>
        <v>c</v>
      </c>
    </row>
    <row r="13" spans="1:8" x14ac:dyDescent="0.2">
      <c r="A13" s="4" t="s">
        <v>44</v>
      </c>
      <c r="B13" s="7" t="s">
        <v>33</v>
      </c>
      <c r="H13" s="2" t="str">
        <f>IFERROR(VLOOKUP(B13,縦罫線種類表,2,FALSE),"")</f>
        <v/>
      </c>
    </row>
    <row r="14" spans="1:8" x14ac:dyDescent="0.2">
      <c r="A14" s="4" t="s">
        <v>45</v>
      </c>
      <c r="B14" s="7" t="s">
        <v>36</v>
      </c>
      <c r="H14" s="2" t="str">
        <f>IFERROR(VLOOKUP(B14,表示位置表,2,FALSE),"")</f>
        <v>c</v>
      </c>
    </row>
    <row r="15" spans="1:8" x14ac:dyDescent="0.2">
      <c r="A15" s="4" t="s">
        <v>46</v>
      </c>
      <c r="B15" s="7" t="s">
        <v>33</v>
      </c>
      <c r="H15" s="2" t="str">
        <f>IFERROR(VLOOKUP(B15,縦罫線種類表,2,FALSE),"")</f>
        <v/>
      </c>
    </row>
    <row r="16" spans="1:8" x14ac:dyDescent="0.2">
      <c r="A16" s="4" t="s">
        <v>47</v>
      </c>
      <c r="B16" s="7" t="s">
        <v>36</v>
      </c>
      <c r="H16" s="2" t="str">
        <f>IFERROR(VLOOKUP(B16,表示位置表,2,FALSE),"")</f>
        <v>c</v>
      </c>
    </row>
    <row r="17" spans="1:8" x14ac:dyDescent="0.2">
      <c r="A17" s="4" t="s">
        <v>48</v>
      </c>
      <c r="B17" s="7" t="s">
        <v>33</v>
      </c>
      <c r="H17" s="2" t="str">
        <f>IFERROR(VLOOKUP(B17,縦罫線種類表,2,FALSE),"")</f>
        <v/>
      </c>
    </row>
    <row r="18" spans="1:8" x14ac:dyDescent="0.2">
      <c r="A18" s="4" t="s">
        <v>49</v>
      </c>
      <c r="B18" s="7" t="s">
        <v>81</v>
      </c>
      <c r="H18" s="2" t="str">
        <f>IFERROR(VLOOKUP(B18,表示位置表,2,FALSE),"")</f>
        <v/>
      </c>
    </row>
    <row r="19" spans="1:8" x14ac:dyDescent="0.2">
      <c r="A19" s="4" t="s">
        <v>50</v>
      </c>
      <c r="B19" s="7" t="s">
        <v>33</v>
      </c>
      <c r="H19" s="2" t="str">
        <f>IFERROR(VLOOKUP(B19,縦罫線種類表,2,FALSE),"")</f>
        <v/>
      </c>
    </row>
    <row r="20" spans="1:8" x14ac:dyDescent="0.2">
      <c r="A20" s="4" t="s">
        <v>51</v>
      </c>
      <c r="B20" s="7" t="s">
        <v>81</v>
      </c>
      <c r="H20" s="2" t="str">
        <f>IFERROR(VLOOKUP(B20,表示位置表,2,FALSE),"")</f>
        <v/>
      </c>
    </row>
    <row r="21" spans="1:8" x14ac:dyDescent="0.2">
      <c r="A21" s="4" t="s">
        <v>52</v>
      </c>
      <c r="B21" s="7" t="s">
        <v>33</v>
      </c>
      <c r="H21" s="2" t="str">
        <f>IFERROR(VLOOKUP(B21,縦罫線種類表,2,FALSE),"")</f>
        <v/>
      </c>
    </row>
    <row r="22" spans="1:8" x14ac:dyDescent="0.2">
      <c r="A22" s="4" t="s">
        <v>53</v>
      </c>
      <c r="B22" s="7" t="s">
        <v>81</v>
      </c>
      <c r="H22" s="2" t="str">
        <f>IFERROR(VLOOKUP(B22,表示位置表,2,FALSE),"")</f>
        <v/>
      </c>
    </row>
    <row r="23" spans="1:8" x14ac:dyDescent="0.2">
      <c r="A23" s="4" t="s">
        <v>54</v>
      </c>
      <c r="B23" s="7" t="s">
        <v>33</v>
      </c>
      <c r="H23" s="2" t="str">
        <f>IFERROR(VLOOKUP(B23,縦罫線種類表,2,FALSE),"")</f>
        <v/>
      </c>
    </row>
    <row r="24" spans="1:8" x14ac:dyDescent="0.2">
      <c r="A24" s="4" t="s">
        <v>55</v>
      </c>
      <c r="B24" s="7" t="s">
        <v>81</v>
      </c>
      <c r="H24" s="2" t="str">
        <f>IFERROR(VLOOKUP(B24,表示位置表,2,FALSE),"")</f>
        <v/>
      </c>
    </row>
    <row r="25" spans="1:8" x14ac:dyDescent="0.2">
      <c r="A25" s="4" t="s">
        <v>56</v>
      </c>
      <c r="B25" s="7" t="s">
        <v>33</v>
      </c>
      <c r="H25" s="2" t="str">
        <f>IFERROR(VLOOKUP(B25,縦罫線種類表,2,FALSE),"")</f>
        <v/>
      </c>
    </row>
    <row r="26" spans="1:8" x14ac:dyDescent="0.2">
      <c r="A26" s="4" t="s">
        <v>57</v>
      </c>
      <c r="B26" s="7" t="s">
        <v>81</v>
      </c>
      <c r="H26" s="2" t="str">
        <f>IFERROR(VLOOKUP(B26,表示位置表,2,FALSE),"")</f>
        <v/>
      </c>
    </row>
    <row r="27" spans="1:8" x14ac:dyDescent="0.2">
      <c r="A27" s="4" t="s">
        <v>58</v>
      </c>
      <c r="B27" s="7" t="s">
        <v>33</v>
      </c>
      <c r="H27" s="2" t="str">
        <f>IFERROR(VLOOKUP(B27,縦罫線種類表,2,FALSE),"")</f>
        <v/>
      </c>
    </row>
    <row r="28" spans="1:8" x14ac:dyDescent="0.2">
      <c r="B28" s="7"/>
    </row>
    <row r="29" spans="1:8" x14ac:dyDescent="0.2">
      <c r="A29" t="s">
        <v>118</v>
      </c>
      <c r="B29" s="7"/>
    </row>
    <row r="30" spans="1:8" x14ac:dyDescent="0.2">
      <c r="A30" t="s">
        <v>59</v>
      </c>
      <c r="B30" s="7" t="s">
        <v>34</v>
      </c>
      <c r="H30" s="2" t="str">
        <f>IFERROR(VLOOKUP(B30,罫線種類表,2,FALSE),"")</f>
        <v>\hline \hline</v>
      </c>
    </row>
    <row r="31" spans="1:8" x14ac:dyDescent="0.2">
      <c r="A31" t="s">
        <v>60</v>
      </c>
      <c r="B31" s="7" t="s">
        <v>80</v>
      </c>
    </row>
    <row r="32" spans="1:8" x14ac:dyDescent="0.2">
      <c r="A32" t="s">
        <v>61</v>
      </c>
      <c r="B32" s="7" t="s">
        <v>33</v>
      </c>
      <c r="H32" s="2" t="str">
        <f>IFERROR(VLOOKUP(B32,罫線種類表,2,FALSE),"")</f>
        <v/>
      </c>
    </row>
    <row r="33" spans="1:8" x14ac:dyDescent="0.2">
      <c r="A33" s="4" t="s">
        <v>62</v>
      </c>
      <c r="B33" s="7" t="s">
        <v>80</v>
      </c>
    </row>
    <row r="34" spans="1:8" x14ac:dyDescent="0.2">
      <c r="A34" s="4" t="s">
        <v>63</v>
      </c>
      <c r="B34" s="7" t="s">
        <v>35</v>
      </c>
      <c r="H34" s="2" t="str">
        <f>IFERROR(VLOOKUP(B34,罫線種類表,2,FALSE),"")</f>
        <v>\hline</v>
      </c>
    </row>
    <row r="35" spans="1:8" x14ac:dyDescent="0.2">
      <c r="A35" s="4" t="s">
        <v>64</v>
      </c>
      <c r="B35" s="7" t="s">
        <v>80</v>
      </c>
    </row>
    <row r="36" spans="1:8" x14ac:dyDescent="0.2">
      <c r="A36" s="4" t="s">
        <v>65</v>
      </c>
      <c r="B36" s="7" t="s">
        <v>33</v>
      </c>
      <c r="H36" s="2" t="str">
        <f>IFERROR(VLOOKUP(B36,罫線種類表,2,FALSE),"")</f>
        <v/>
      </c>
    </row>
    <row r="37" spans="1:8" x14ac:dyDescent="0.2">
      <c r="A37" s="4" t="s">
        <v>66</v>
      </c>
      <c r="B37" s="7" t="s">
        <v>80</v>
      </c>
    </row>
    <row r="38" spans="1:8" x14ac:dyDescent="0.2">
      <c r="A38" s="4" t="s">
        <v>67</v>
      </c>
      <c r="B38" s="7" t="s">
        <v>33</v>
      </c>
      <c r="H38" s="2" t="str">
        <f>IFERROR(VLOOKUP(B38,罫線種類表,2,FALSE),"")</f>
        <v/>
      </c>
    </row>
    <row r="39" spans="1:8" x14ac:dyDescent="0.2">
      <c r="A39" s="4" t="s">
        <v>68</v>
      </c>
      <c r="B39" s="7" t="s">
        <v>80</v>
      </c>
    </row>
    <row r="40" spans="1:8" x14ac:dyDescent="0.2">
      <c r="A40" s="4" t="s">
        <v>69</v>
      </c>
      <c r="B40" s="7" t="s">
        <v>33</v>
      </c>
      <c r="H40" s="2" t="str">
        <f>IFERROR(VLOOKUP(B40,罫線種類表,2,FALSE),"")</f>
        <v/>
      </c>
    </row>
    <row r="41" spans="1:8" x14ac:dyDescent="0.2">
      <c r="A41" s="4" t="s">
        <v>70</v>
      </c>
      <c r="B41" s="7" t="s">
        <v>80</v>
      </c>
    </row>
    <row r="42" spans="1:8" x14ac:dyDescent="0.2">
      <c r="A42" s="4" t="s">
        <v>71</v>
      </c>
      <c r="B42" s="7" t="s">
        <v>35</v>
      </c>
      <c r="H42" s="2" t="str">
        <f>IFERROR(VLOOKUP(B42,罫線種類表,2,FALSE),"")</f>
        <v>\hline</v>
      </c>
    </row>
    <row r="43" spans="1:8" x14ac:dyDescent="0.2">
      <c r="A43" s="4" t="s">
        <v>72</v>
      </c>
      <c r="B43" s="7" t="s">
        <v>82</v>
      </c>
    </row>
    <row r="44" spans="1:8" x14ac:dyDescent="0.2">
      <c r="A44" s="4" t="s">
        <v>73</v>
      </c>
      <c r="B44" s="7" t="s">
        <v>33</v>
      </c>
      <c r="H44" s="2" t="str">
        <f>IFERROR(VLOOKUP(B44,罫線種類表,2,FALSE),"")</f>
        <v/>
      </c>
    </row>
    <row r="45" spans="1:8" x14ac:dyDescent="0.2">
      <c r="A45" s="4" t="s">
        <v>74</v>
      </c>
      <c r="B45" s="7" t="s">
        <v>82</v>
      </c>
    </row>
    <row r="46" spans="1:8" x14ac:dyDescent="0.2">
      <c r="A46" s="4" t="s">
        <v>75</v>
      </c>
      <c r="B46" s="7" t="s">
        <v>33</v>
      </c>
      <c r="H46" s="2" t="str">
        <f>IFERROR(VLOOKUP(B46,罫線種類表,2,FALSE),"")</f>
        <v/>
      </c>
    </row>
    <row r="47" spans="1:8" x14ac:dyDescent="0.2">
      <c r="A47" s="4" t="s">
        <v>76</v>
      </c>
      <c r="B47" s="7" t="s">
        <v>82</v>
      </c>
    </row>
    <row r="48" spans="1:8" x14ac:dyDescent="0.2">
      <c r="A48" s="4" t="s">
        <v>77</v>
      </c>
      <c r="B48" s="7" t="s">
        <v>33</v>
      </c>
      <c r="H48" s="2" t="str">
        <f>IFERROR(VLOOKUP(B48,罫線種類表,2,FALSE),"")</f>
        <v/>
      </c>
    </row>
    <row r="49" spans="1:8" x14ac:dyDescent="0.2">
      <c r="A49" s="4" t="s">
        <v>78</v>
      </c>
      <c r="B49" s="7" t="s">
        <v>82</v>
      </c>
    </row>
    <row r="50" spans="1:8" x14ac:dyDescent="0.2">
      <c r="A50" s="4" t="s">
        <v>79</v>
      </c>
      <c r="B50" s="7" t="s">
        <v>33</v>
      </c>
      <c r="H50" s="2" t="str">
        <f>IFERROR(VLOOKUP(B50,罫線種類表,2,FALSE),"")</f>
        <v/>
      </c>
    </row>
    <row r="51" spans="1:8" x14ac:dyDescent="0.2">
      <c r="A51" s="4"/>
      <c r="B51" s="7"/>
    </row>
    <row r="52" spans="1:8" x14ac:dyDescent="0.2">
      <c r="A52" s="4"/>
      <c r="B52" s="7"/>
    </row>
    <row r="53" spans="1:8" x14ac:dyDescent="0.2">
      <c r="A53" s="4"/>
      <c r="B53" s="7"/>
    </row>
    <row r="54" spans="1:8" x14ac:dyDescent="0.2">
      <c r="A54" s="4"/>
      <c r="B54" s="7"/>
    </row>
    <row r="55" spans="1:8" x14ac:dyDescent="0.2">
      <c r="A55" s="4"/>
      <c r="B55" s="7"/>
    </row>
    <row r="56" spans="1:8" x14ac:dyDescent="0.2">
      <c r="A56" s="4"/>
      <c r="B56" s="7"/>
    </row>
    <row r="57" spans="1:8" x14ac:dyDescent="0.2">
      <c r="A57" s="4"/>
      <c r="B57" s="7"/>
    </row>
    <row r="58" spans="1:8" x14ac:dyDescent="0.2">
      <c r="A58" s="4"/>
      <c r="B58" s="7"/>
    </row>
    <row r="59" spans="1:8" x14ac:dyDescent="0.2">
      <c r="A59" s="4"/>
      <c r="B59" s="7"/>
    </row>
    <row r="60" spans="1:8" x14ac:dyDescent="0.2">
      <c r="A60" s="4"/>
      <c r="B60" s="7"/>
    </row>
    <row r="61" spans="1:8" x14ac:dyDescent="0.2">
      <c r="B61" s="7"/>
    </row>
    <row r="62" spans="1:8" x14ac:dyDescent="0.2">
      <c r="B62" s="7"/>
    </row>
    <row r="63" spans="1:8" x14ac:dyDescent="0.2">
      <c r="B63" s="7"/>
    </row>
    <row r="64" spans="1:8" x14ac:dyDescent="0.2">
      <c r="B64" s="7"/>
    </row>
    <row r="65" spans="2:2" x14ac:dyDescent="0.2">
      <c r="B65" s="7"/>
    </row>
    <row r="66" spans="2:2" x14ac:dyDescent="0.2">
      <c r="B66" s="7"/>
    </row>
    <row r="67" spans="2:2" x14ac:dyDescent="0.2">
      <c r="B67" s="7"/>
    </row>
    <row r="68" spans="2:2" x14ac:dyDescent="0.2">
      <c r="B68" s="7"/>
    </row>
    <row r="69" spans="2:2" x14ac:dyDescent="0.2">
      <c r="B69" s="7"/>
    </row>
    <row r="70" spans="2:2" x14ac:dyDescent="0.2">
      <c r="B70" s="7"/>
    </row>
    <row r="71" spans="2:2" x14ac:dyDescent="0.2">
      <c r="B71" s="7"/>
    </row>
    <row r="72" spans="2:2" x14ac:dyDescent="0.2">
      <c r="B72" s="7"/>
    </row>
    <row r="73" spans="2:2" x14ac:dyDescent="0.2">
      <c r="B73" s="7"/>
    </row>
    <row r="74" spans="2:2" x14ac:dyDescent="0.2">
      <c r="B74" s="7"/>
    </row>
    <row r="75" spans="2:2" x14ac:dyDescent="0.2">
      <c r="B75" s="7"/>
    </row>
    <row r="76" spans="2:2" x14ac:dyDescent="0.2">
      <c r="B76" s="7"/>
    </row>
    <row r="77" spans="2:2" x14ac:dyDescent="0.2">
      <c r="B77" s="7"/>
    </row>
    <row r="78" spans="2:2" x14ac:dyDescent="0.2">
      <c r="B78" s="7"/>
    </row>
    <row r="79" spans="2:2" x14ac:dyDescent="0.2">
      <c r="B79" s="7"/>
    </row>
    <row r="80" spans="2:2" x14ac:dyDescent="0.2">
      <c r="B80" s="7"/>
    </row>
    <row r="81" spans="2:2" x14ac:dyDescent="0.2">
      <c r="B81" s="7"/>
    </row>
    <row r="82" spans="2:2" x14ac:dyDescent="0.2">
      <c r="B82" s="7"/>
    </row>
    <row r="83" spans="2:2" x14ac:dyDescent="0.2">
      <c r="B83" s="7"/>
    </row>
    <row r="84" spans="2:2" x14ac:dyDescent="0.2">
      <c r="B84" s="7"/>
    </row>
    <row r="85" spans="2:2" x14ac:dyDescent="0.2">
      <c r="B85" s="7"/>
    </row>
    <row r="86" spans="2:2" x14ac:dyDescent="0.2">
      <c r="B86" s="7"/>
    </row>
    <row r="87" spans="2:2" x14ac:dyDescent="0.2">
      <c r="B87" s="7"/>
    </row>
    <row r="88" spans="2:2" x14ac:dyDescent="0.2">
      <c r="B88" s="7"/>
    </row>
    <row r="89" spans="2:2" x14ac:dyDescent="0.2">
      <c r="B89" s="7"/>
    </row>
    <row r="90" spans="2:2" x14ac:dyDescent="0.2">
      <c r="B90" s="7"/>
    </row>
    <row r="91" spans="2:2" x14ac:dyDescent="0.2">
      <c r="B91" s="7"/>
    </row>
    <row r="92" spans="2:2" x14ac:dyDescent="0.2">
      <c r="B92" s="7"/>
    </row>
    <row r="93" spans="2:2" x14ac:dyDescent="0.2">
      <c r="B93" s="7"/>
    </row>
    <row r="94" spans="2:2" x14ac:dyDescent="0.2">
      <c r="B94" s="7"/>
    </row>
    <row r="95" spans="2:2" x14ac:dyDescent="0.2">
      <c r="B95" s="7"/>
    </row>
    <row r="96" spans="2:2" x14ac:dyDescent="0.2">
      <c r="B96" s="7"/>
    </row>
    <row r="97" spans="2:2" x14ac:dyDescent="0.2">
      <c r="B97" s="7"/>
    </row>
    <row r="98" spans="2:2" x14ac:dyDescent="0.2">
      <c r="B98" s="7"/>
    </row>
    <row r="99" spans="2:2" x14ac:dyDescent="0.2">
      <c r="B99" s="7"/>
    </row>
    <row r="100" spans="2:2" x14ac:dyDescent="0.2">
      <c r="B100" s="7"/>
    </row>
    <row r="101" spans="2:2" x14ac:dyDescent="0.2">
      <c r="B101" s="7"/>
    </row>
    <row r="102" spans="2:2" x14ac:dyDescent="0.2">
      <c r="B102" s="7"/>
    </row>
    <row r="103" spans="2:2" x14ac:dyDescent="0.2">
      <c r="B103" s="7"/>
    </row>
    <row r="104" spans="2:2" x14ac:dyDescent="0.2">
      <c r="B104" s="7"/>
    </row>
    <row r="105" spans="2:2" x14ac:dyDescent="0.2">
      <c r="B105" s="7"/>
    </row>
    <row r="106" spans="2:2" x14ac:dyDescent="0.2">
      <c r="B106" s="7"/>
    </row>
  </sheetData>
  <sheetProtection sheet="1" objects="1" scenarios="1"/>
  <phoneticPr fontId="1"/>
  <dataValidations count="5">
    <dataValidation type="list" showInputMessage="1" showErrorMessage="1" sqref="B50 B48 B46 B44 B42 B40 B38 B36 B34 B32 B30">
      <formula1>"罫線無し,通常罫線,二重罫線"</formula1>
    </dataValidation>
    <dataValidation type="list" showInputMessage="1" showErrorMessage="1" sqref="B8 B10 B12 B14 B16 B18 B26 B24 B22 B20">
      <formula1>"値無し,左寄せ,センタリング,右寄せ"</formula1>
    </dataValidation>
    <dataValidation type="list" showInputMessage="1" showErrorMessage="1" sqref="B31 B33 B35 B37 B39 B41 B43 B45 B47 B49">
      <formula1>"有り,無し"</formula1>
    </dataValidation>
    <dataValidation type="list" showInputMessage="1" showErrorMessage="1" sqref="B7 B9 B11 B13 B15 B17 B19 B21 B23 B25 B27">
      <formula1>"罫線有り,罫線無し"</formula1>
    </dataValidation>
    <dataValidation type="list" allowBlank="1" showInputMessage="1" showErrorMessage="1" sqref="B4">
      <formula1>使える色表</formula1>
    </dataValidation>
  </dataValidation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opLeftCell="A2" zoomScale="160" zoomScaleNormal="160" workbookViewId="0">
      <selection activeCell="A11" sqref="A11"/>
    </sheetView>
  </sheetViews>
  <sheetFormatPr defaultRowHeight="13" x14ac:dyDescent="0.2"/>
  <cols>
    <col min="1" max="1" width="23.453125" customWidth="1"/>
    <col min="2" max="2" width="31" customWidth="1"/>
    <col min="3" max="11" width="20.453125" customWidth="1"/>
  </cols>
  <sheetData>
    <row r="1" spans="1:35" x14ac:dyDescent="0.2">
      <c r="B1" t="str">
        <f>IF(基本設定!$B8="値無し","","1列目"&amp;" "&amp;基本設定!$B7&amp;" "&amp;基本設定!$B8&amp;" "&amp;基本設定!$B9)</f>
        <v>1列目 罫線無し センタリング 罫線有り</v>
      </c>
      <c r="C1" s="4" t="str">
        <f>IF(基本設定!$B10="値無し","","2列目"&amp;" "&amp;基本設定!$B10&amp;" "&amp;基本設定!$B11)</f>
        <v>2列目 センタリング 罫線無し</v>
      </c>
      <c r="D1" s="4" t="str">
        <f>IF(基本設定!$B12="値無し","","3列目"&amp;" "&amp;基本設定!$B12&amp;" "&amp;基本設定!$B13)</f>
        <v>3列目 センタリング 罫線無し</v>
      </c>
      <c r="E1" s="4" t="str">
        <f>IF(基本設定!$B14="値無し","","4列目"&amp;" "&amp;基本設定!$B14&amp;" "&amp;基本設定!$B15)</f>
        <v>4列目 センタリング 罫線無し</v>
      </c>
      <c r="F1" s="4" t="str">
        <f>IF(基本設定!$B16="値無し","","5列目"&amp;" "&amp;基本設定!$B16&amp;" "&amp;基本設定!$B17)</f>
        <v>5列目 センタリング 罫線無し</v>
      </c>
      <c r="G1" s="4" t="str">
        <f>IF(基本設定!$B18="値無し","","6列目"&amp;" "&amp;基本設定!$B18&amp;" "&amp;基本設定!$B19)</f>
        <v/>
      </c>
      <c r="H1" s="4" t="str">
        <f>IF(基本設定!$B20="値無し","","7列目"&amp;" "&amp;基本設定!$B20&amp;" "&amp;基本設定!$B21)</f>
        <v/>
      </c>
      <c r="I1" s="4" t="str">
        <f>IF(基本設定!$B22="値無し","","8列目"&amp;" "&amp;基本設定!$B22&amp;" "&amp;基本設定!$B23)</f>
        <v/>
      </c>
      <c r="J1" s="4" t="str">
        <f>IF(基本設定!$B24="値無し","","9列目"&amp;" "&amp;基本設定!$B24&amp;" "&amp;基本設定!$B25)</f>
        <v/>
      </c>
      <c r="K1" s="4" t="str">
        <f>IF(基本設定!$B26="値無し","","10列目"&amp;" "&amp;基本設定!$B26&amp;" "&amp;基本設定!$B27)</f>
        <v/>
      </c>
      <c r="N1" t="s">
        <v>99</v>
      </c>
      <c r="O1" t="s">
        <v>100</v>
      </c>
      <c r="P1" t="s">
        <v>101</v>
      </c>
      <c r="Q1" t="s">
        <v>102</v>
      </c>
      <c r="R1" t="s">
        <v>101</v>
      </c>
      <c r="S1" t="s">
        <v>103</v>
      </c>
      <c r="T1" t="s">
        <v>101</v>
      </c>
      <c r="U1" t="s">
        <v>104</v>
      </c>
      <c r="V1" t="s">
        <v>101</v>
      </c>
      <c r="W1" t="s">
        <v>105</v>
      </c>
      <c r="X1" t="s">
        <v>101</v>
      </c>
      <c r="Y1" t="s">
        <v>106</v>
      </c>
      <c r="Z1" t="s">
        <v>101</v>
      </c>
      <c r="AA1" t="s">
        <v>107</v>
      </c>
      <c r="AB1" t="s">
        <v>101</v>
      </c>
      <c r="AC1" t="s">
        <v>108</v>
      </c>
      <c r="AD1" t="s">
        <v>101</v>
      </c>
      <c r="AE1" t="s">
        <v>109</v>
      </c>
      <c r="AF1" t="s">
        <v>101</v>
      </c>
      <c r="AG1" t="s">
        <v>110</v>
      </c>
      <c r="AI1" t="s">
        <v>111</v>
      </c>
    </row>
    <row r="2" spans="1:35" x14ac:dyDescent="0.2">
      <c r="A2" s="5" t="str">
        <f>IF(基本設定!$B31="値無し","",基本設定!$B30&amp;" "&amp;"1行目"&amp;" "&amp;基本設定!$B32)</f>
        <v>二重罫線 1行目 罫線無し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2</v>
      </c>
      <c r="G2" s="7"/>
      <c r="H2" s="7"/>
      <c r="I2" s="7"/>
      <c r="J2" s="7"/>
      <c r="K2" s="7"/>
      <c r="O2" s="6" t="str">
        <f>IF(B2&lt;&gt;"",B2,"")</f>
        <v>生徒</v>
      </c>
      <c r="P2" t="str">
        <f>IF($C$1&lt;&gt;""," &amp; ","")</f>
        <v xml:space="preserve"> &amp; </v>
      </c>
      <c r="Q2" s="6" t="str">
        <f>IF(C2&lt;&gt;"",C2,"")</f>
        <v>CPS</v>
      </c>
      <c r="R2" s="6" t="str">
        <f>IF($D$1&lt;&gt;""," &amp; ","")</f>
        <v xml:space="preserve"> &amp; </v>
      </c>
      <c r="S2" s="6" t="str">
        <f>IF(D2&lt;&gt;"",D2,"")</f>
        <v>MRS</v>
      </c>
      <c r="T2" s="6" t="str">
        <f>IF($E$1&lt;&gt;""," &amp; ","")</f>
        <v xml:space="preserve"> &amp; </v>
      </c>
      <c r="U2" s="6" t="str">
        <f>IF(E2&lt;&gt;"",E2,"")</f>
        <v>RA</v>
      </c>
      <c r="V2" s="6" t="str">
        <f>IF($F$1&lt;&gt;""," &amp; ","")</f>
        <v xml:space="preserve"> &amp; </v>
      </c>
      <c r="W2" s="6" t="str">
        <f>IF(F2&lt;&gt;"",F2,"")</f>
        <v>プラトー区間</v>
      </c>
      <c r="X2" s="6" t="str">
        <f>IF($G$1&lt;&gt;""," &amp; ","")</f>
        <v/>
      </c>
      <c r="Y2" s="6" t="str">
        <f>IF(G2&lt;&gt;"",G2,"")</f>
        <v/>
      </c>
      <c r="Z2" s="6" t="str">
        <f>IF($H$1&lt;&gt;""," &amp; ","")</f>
        <v/>
      </c>
      <c r="AA2" s="6" t="str">
        <f>IF(H2&lt;&gt;"",H2,"")</f>
        <v/>
      </c>
      <c r="AB2" s="6" t="str">
        <f>IF($I$1&lt;&gt;""," &amp; ","")</f>
        <v/>
      </c>
      <c r="AC2" s="6" t="str">
        <f>IF(I2&lt;&gt;"",I2,"")</f>
        <v/>
      </c>
      <c r="AD2" s="6" t="str">
        <f>IF($J$1&lt;&gt;""," &amp; ","")</f>
        <v/>
      </c>
      <c r="AE2" s="6" t="str">
        <f>IF(J2&lt;&gt;"",J2,"")</f>
        <v/>
      </c>
      <c r="AF2" s="6" t="str">
        <f>IF($K$1&lt;&gt;""," &amp; ","")</f>
        <v/>
      </c>
      <c r="AG2" s="6" t="str">
        <f>IF(K2&lt;&gt;"",K2,"")</f>
        <v/>
      </c>
      <c r="AI2" t="str">
        <f>IF(A2&lt;&gt;"",CONCATENATE(O2,P2,Q2,R2,S2,T2,U2,V2,W2,X2,Y2,Z2,AA2,AB2,AC2,AD2,AE2,AF2,AG2," \\"),"")</f>
        <v>生徒 &amp; CPS &amp; MRS &amp; RA &amp; プラトー区間 \\</v>
      </c>
    </row>
    <row r="3" spans="1:35" x14ac:dyDescent="0.2">
      <c r="A3" s="5" t="str">
        <f>IF(基本設定!$B33="無し","","2行目"&amp;" "&amp;基本設定!$B34)</f>
        <v>2行目 通常罫線</v>
      </c>
      <c r="B3" s="7"/>
      <c r="C3" s="7" t="s">
        <v>7</v>
      </c>
      <c r="D3" s="7" t="s">
        <v>8</v>
      </c>
      <c r="E3" s="7" t="s">
        <v>7</v>
      </c>
      <c r="F3" s="7" t="s">
        <v>7</v>
      </c>
      <c r="G3" s="7"/>
      <c r="H3" s="7"/>
      <c r="I3" s="7"/>
      <c r="J3" s="7"/>
      <c r="K3" s="7"/>
      <c r="O3" s="6" t="str">
        <f t="shared" ref="O3:O11" si="0">IF(B3&lt;&gt;"",B3,"")</f>
        <v/>
      </c>
      <c r="P3" s="6" t="str">
        <f t="shared" ref="P3:P11" si="1">IF($C$1&lt;&gt;""," &amp; ","")</f>
        <v xml:space="preserve"> &amp; </v>
      </c>
      <c r="Q3" s="6" t="str">
        <f t="shared" ref="Q3:Q11" si="2">IF(C3&lt;&gt;"",C3,"")</f>
        <v>（logMAR）</v>
      </c>
      <c r="R3" s="6" t="str">
        <f t="shared" ref="R3:R11" si="3">IF($D$1&lt;&gt;""," &amp; ","")</f>
        <v xml:space="preserve"> &amp; </v>
      </c>
      <c r="S3" s="6" t="str">
        <f t="shared" ref="S3:S11" si="4">IF(D3&lt;&gt;"",D3,"")</f>
        <v>［文字／分］</v>
      </c>
      <c r="T3" s="6" t="str">
        <f t="shared" ref="T3:T11" si="5">IF($E$1&lt;&gt;""," &amp; ","")</f>
        <v xml:space="preserve"> &amp; </v>
      </c>
      <c r="U3" s="6" t="str">
        <f t="shared" ref="U3:U11" si="6">IF(E3&lt;&gt;"",E3,"")</f>
        <v>（logMAR）</v>
      </c>
      <c r="V3" s="6" t="str">
        <f t="shared" ref="V3:V11" si="7">IF($F$1&lt;&gt;""," &amp; ","")</f>
        <v xml:space="preserve"> &amp; </v>
      </c>
      <c r="W3" s="6" t="str">
        <f t="shared" ref="W3:W11" si="8">IF(F3&lt;&gt;"",F3,"")</f>
        <v>（logMAR）</v>
      </c>
      <c r="X3" s="6" t="str">
        <f t="shared" ref="X3:X11" si="9">IF($G$1&lt;&gt;""," &amp; ","")</f>
        <v/>
      </c>
      <c r="Y3" s="6" t="str">
        <f t="shared" ref="Y3:Y11" si="10">IF(G3&lt;&gt;"",G3,"")</f>
        <v/>
      </c>
      <c r="Z3" s="6" t="str">
        <f t="shared" ref="Z3:Z11" si="11">IF($H$1&lt;&gt;""," &amp; ","")</f>
        <v/>
      </c>
      <c r="AA3" s="6" t="str">
        <f t="shared" ref="AA3:AA11" si="12">IF(H3&lt;&gt;"",H3,"")</f>
        <v/>
      </c>
      <c r="AB3" s="6" t="str">
        <f t="shared" ref="AB3:AB11" si="13">IF($I$1&lt;&gt;""," &amp; ","")</f>
        <v/>
      </c>
      <c r="AC3" s="6" t="str">
        <f t="shared" ref="AC3:AC11" si="14">IF(I3&lt;&gt;"",I3,"")</f>
        <v/>
      </c>
      <c r="AD3" s="6" t="str">
        <f t="shared" ref="AD3:AD11" si="15">IF($J$1&lt;&gt;""," &amp; ","")</f>
        <v/>
      </c>
      <c r="AE3" s="6" t="str">
        <f t="shared" ref="AE3:AE11" si="16">IF(J3&lt;&gt;"",J3,"")</f>
        <v/>
      </c>
      <c r="AF3" s="6" t="str">
        <f t="shared" ref="AF3:AF11" si="17">IF($K$1&lt;&gt;""," &amp; ","")</f>
        <v/>
      </c>
      <c r="AG3" s="6" t="str">
        <f t="shared" ref="AG3:AG11" si="18">IF(K3&lt;&gt;"",K3,"")</f>
        <v/>
      </c>
      <c r="AI3" s="6" t="str">
        <f t="shared" ref="AI3:AI11" si="19">IF(A3&lt;&gt;"",CONCATENATE(O3,P3,Q3,R3,S3,T3,U3,V3,W3,X3,Y3,Z3,AA3,AB3,AC3,AD3,AE3,AF3,AG3," \\"),"")</f>
        <v xml:space="preserve"> &amp; （logMAR） &amp; ［文字／分］ &amp; （logMAR） &amp; （logMAR） \\</v>
      </c>
    </row>
    <row r="4" spans="1:35" x14ac:dyDescent="0.2">
      <c r="A4" s="5" t="str">
        <f>IF(基本設定!$B35="無し","","3行目"&amp;" "&amp;基本設定!$B36)</f>
        <v>3行目 罫線無し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/>
      <c r="H4" s="7"/>
      <c r="I4" s="7"/>
      <c r="J4" s="7"/>
      <c r="K4" s="7"/>
      <c r="O4" s="6" t="str">
        <f t="shared" si="0"/>
        <v>A</v>
      </c>
      <c r="P4" s="6" t="str">
        <f t="shared" si="1"/>
        <v xml:space="preserve"> &amp; </v>
      </c>
      <c r="Q4" s="6" t="str">
        <f t="shared" si="2"/>
        <v>1.49</v>
      </c>
      <c r="R4" s="6" t="str">
        <f t="shared" si="3"/>
        <v xml:space="preserve"> &amp; </v>
      </c>
      <c r="S4" s="6" t="str">
        <f t="shared" si="4"/>
        <v>327</v>
      </c>
      <c r="T4" s="6" t="str">
        <f t="shared" si="5"/>
        <v xml:space="preserve"> &amp; </v>
      </c>
      <c r="U4" s="6" t="str">
        <f t="shared" si="6"/>
        <v>1.19</v>
      </c>
      <c r="V4" s="6" t="str">
        <f t="shared" si="7"/>
        <v xml:space="preserve"> &amp; </v>
      </c>
      <c r="W4" s="6" t="str">
        <f t="shared" si="8"/>
        <v>1.49 ～ 1.86</v>
      </c>
      <c r="X4" s="6" t="str">
        <f t="shared" si="9"/>
        <v/>
      </c>
      <c r="Y4" s="6" t="str">
        <f t="shared" si="10"/>
        <v/>
      </c>
      <c r="Z4" s="6" t="str">
        <f t="shared" si="11"/>
        <v/>
      </c>
      <c r="AA4" s="6" t="str">
        <f t="shared" si="12"/>
        <v/>
      </c>
      <c r="AB4" s="6" t="str">
        <f t="shared" si="13"/>
        <v/>
      </c>
      <c r="AC4" s="6" t="str">
        <f t="shared" si="14"/>
        <v/>
      </c>
      <c r="AD4" s="6" t="str">
        <f t="shared" si="15"/>
        <v/>
      </c>
      <c r="AE4" s="6" t="str">
        <f t="shared" si="16"/>
        <v/>
      </c>
      <c r="AF4" s="6" t="str">
        <f t="shared" si="17"/>
        <v/>
      </c>
      <c r="AG4" s="6" t="str">
        <f t="shared" si="18"/>
        <v/>
      </c>
      <c r="AI4" s="6" t="str">
        <f t="shared" si="19"/>
        <v>A &amp; 1.49 &amp; 327 &amp; 1.19 &amp; 1.49 ～ 1.86 \\</v>
      </c>
    </row>
    <row r="5" spans="1:35" x14ac:dyDescent="0.2">
      <c r="A5" s="5" t="str">
        <f>IF(基本設定!$B37="無し","","3行目"&amp;" "&amp;基本設定!$B38)</f>
        <v>3行目 罫線無し</v>
      </c>
      <c r="B5" s="7" t="s">
        <v>14</v>
      </c>
      <c r="C5" s="7" t="s">
        <v>15</v>
      </c>
      <c r="D5" s="7" t="s">
        <v>16</v>
      </c>
      <c r="E5" s="7" t="s">
        <v>12</v>
      </c>
      <c r="F5" s="7" t="s">
        <v>17</v>
      </c>
      <c r="G5" s="7"/>
      <c r="H5" s="7"/>
      <c r="I5" s="7"/>
      <c r="J5" s="7"/>
      <c r="K5" s="7"/>
      <c r="O5" s="6" t="str">
        <f t="shared" si="0"/>
        <v>B</v>
      </c>
      <c r="P5" s="6" t="str">
        <f t="shared" si="1"/>
        <v xml:space="preserve"> &amp; </v>
      </c>
      <c r="Q5" s="6" t="str">
        <f t="shared" si="2"/>
        <v>1.66</v>
      </c>
      <c r="R5" s="6" t="str">
        <f t="shared" si="3"/>
        <v xml:space="preserve"> &amp; </v>
      </c>
      <c r="S5" s="6" t="str">
        <f t="shared" si="4"/>
        <v>253</v>
      </c>
      <c r="T5" s="6" t="str">
        <f t="shared" si="5"/>
        <v xml:space="preserve"> &amp; </v>
      </c>
      <c r="U5" s="6" t="str">
        <f t="shared" si="6"/>
        <v>1.19</v>
      </c>
      <c r="V5" s="6" t="str">
        <f t="shared" si="7"/>
        <v xml:space="preserve"> &amp; </v>
      </c>
      <c r="W5" s="6" t="str">
        <f t="shared" si="8"/>
        <v>1.66 ～ 2.05</v>
      </c>
      <c r="X5" s="6" t="str">
        <f t="shared" si="9"/>
        <v/>
      </c>
      <c r="Y5" s="6" t="str">
        <f t="shared" si="10"/>
        <v/>
      </c>
      <c r="Z5" s="6" t="str">
        <f t="shared" si="11"/>
        <v/>
      </c>
      <c r="AA5" s="6" t="str">
        <f t="shared" si="12"/>
        <v/>
      </c>
      <c r="AB5" s="6" t="str">
        <f t="shared" si="13"/>
        <v/>
      </c>
      <c r="AC5" s="6" t="str">
        <f t="shared" si="14"/>
        <v/>
      </c>
      <c r="AD5" s="6" t="str">
        <f t="shared" si="15"/>
        <v/>
      </c>
      <c r="AE5" s="6" t="str">
        <f t="shared" si="16"/>
        <v/>
      </c>
      <c r="AF5" s="6" t="str">
        <f t="shared" si="17"/>
        <v/>
      </c>
      <c r="AG5" s="6" t="str">
        <f t="shared" si="18"/>
        <v/>
      </c>
      <c r="AI5" s="6" t="str">
        <f t="shared" si="19"/>
        <v>B &amp; 1.66 &amp; 253 &amp; 1.19 &amp; 1.66 ～ 2.05 \\</v>
      </c>
    </row>
    <row r="6" spans="1:35" x14ac:dyDescent="0.2">
      <c r="A6" s="5" t="str">
        <f>IF(基本設定!$B39="無し","","5行目"&amp;" "&amp;基本設定!$B40)</f>
        <v>5行目 罫線無し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/>
      <c r="H6" s="7"/>
      <c r="I6" s="7"/>
      <c r="J6" s="7"/>
      <c r="K6" s="7"/>
      <c r="O6" s="6" t="str">
        <f t="shared" si="0"/>
        <v>C</v>
      </c>
      <c r="P6" s="6" t="str">
        <f t="shared" si="1"/>
        <v xml:space="preserve"> &amp; </v>
      </c>
      <c r="Q6" s="6" t="str">
        <f t="shared" si="2"/>
        <v>1.74</v>
      </c>
      <c r="R6" s="6" t="str">
        <f t="shared" si="3"/>
        <v xml:space="preserve"> &amp; </v>
      </c>
      <c r="S6" s="6" t="str">
        <f t="shared" si="4"/>
        <v>200</v>
      </c>
      <c r="T6" s="6" t="str">
        <f t="shared" si="5"/>
        <v xml:space="preserve"> &amp; </v>
      </c>
      <c r="U6" s="6" t="str">
        <f t="shared" si="6"/>
        <v>1.47</v>
      </c>
      <c r="V6" s="6" t="str">
        <f t="shared" si="7"/>
        <v xml:space="preserve"> &amp; </v>
      </c>
      <c r="W6" s="6" t="str">
        <f t="shared" si="8"/>
        <v>1.74 ～ 2.05</v>
      </c>
      <c r="X6" s="6" t="str">
        <f t="shared" si="9"/>
        <v/>
      </c>
      <c r="Y6" s="6" t="str">
        <f t="shared" si="10"/>
        <v/>
      </c>
      <c r="Z6" s="6" t="str">
        <f t="shared" si="11"/>
        <v/>
      </c>
      <c r="AA6" s="6" t="str">
        <f t="shared" si="12"/>
        <v/>
      </c>
      <c r="AB6" s="6" t="str">
        <f t="shared" si="13"/>
        <v/>
      </c>
      <c r="AC6" s="6" t="str">
        <f t="shared" si="14"/>
        <v/>
      </c>
      <c r="AD6" s="6" t="str">
        <f t="shared" si="15"/>
        <v/>
      </c>
      <c r="AE6" s="6" t="str">
        <f t="shared" si="16"/>
        <v/>
      </c>
      <c r="AF6" s="6" t="str">
        <f t="shared" si="17"/>
        <v/>
      </c>
      <c r="AG6" s="6" t="str">
        <f t="shared" si="18"/>
        <v/>
      </c>
      <c r="AI6" s="6" t="str">
        <f t="shared" si="19"/>
        <v>C &amp; 1.74 &amp; 200 &amp; 1.47 &amp; 1.74 ～ 2.05 \\</v>
      </c>
    </row>
    <row r="7" spans="1:35" x14ac:dyDescent="0.2">
      <c r="A7" s="5" t="str">
        <f>IF(基本設定!$B41="無し","","6行目"&amp;" "&amp;基本設定!$B42)</f>
        <v>6行目 通常罫線</v>
      </c>
      <c r="B7" s="7" t="s">
        <v>23</v>
      </c>
      <c r="C7" s="7" t="s">
        <v>24</v>
      </c>
      <c r="D7" s="7" t="s">
        <v>25</v>
      </c>
      <c r="E7" s="7" t="s">
        <v>26</v>
      </c>
      <c r="F7" s="7" t="s">
        <v>27</v>
      </c>
      <c r="G7" s="7"/>
      <c r="H7" s="7"/>
      <c r="I7" s="7"/>
      <c r="J7" s="7"/>
      <c r="K7" s="7"/>
      <c r="O7" s="6" t="str">
        <f t="shared" si="0"/>
        <v>D</v>
      </c>
      <c r="P7" s="6" t="str">
        <f t="shared" si="1"/>
        <v xml:space="preserve"> &amp; </v>
      </c>
      <c r="Q7" s="6" t="str">
        <f t="shared" si="2"/>
        <v>1.86</v>
      </c>
      <c r="R7" s="6" t="str">
        <f t="shared" si="3"/>
        <v xml:space="preserve"> &amp; </v>
      </c>
      <c r="S7" s="6" t="str">
        <f t="shared" si="4"/>
        <v>219</v>
      </c>
      <c r="T7" s="6" t="str">
        <f t="shared" si="5"/>
        <v xml:space="preserve"> &amp; </v>
      </c>
      <c r="U7" s="6" t="str">
        <f t="shared" si="6"/>
        <v>1.57</v>
      </c>
      <c r="V7" s="6" t="str">
        <f t="shared" si="7"/>
        <v xml:space="preserve"> &amp; </v>
      </c>
      <c r="W7" s="6" t="str">
        <f t="shared" si="8"/>
        <v>1.86 ～ 2.05</v>
      </c>
      <c r="X7" s="6" t="str">
        <f t="shared" si="9"/>
        <v/>
      </c>
      <c r="Y7" s="6" t="str">
        <f t="shared" si="10"/>
        <v/>
      </c>
      <c r="Z7" s="6" t="str">
        <f t="shared" si="11"/>
        <v/>
      </c>
      <c r="AA7" s="6" t="str">
        <f t="shared" si="12"/>
        <v/>
      </c>
      <c r="AB7" s="6" t="str">
        <f t="shared" si="13"/>
        <v/>
      </c>
      <c r="AC7" s="6" t="str">
        <f t="shared" si="14"/>
        <v/>
      </c>
      <c r="AD7" s="6" t="str">
        <f t="shared" si="15"/>
        <v/>
      </c>
      <c r="AE7" s="6" t="str">
        <f t="shared" si="16"/>
        <v/>
      </c>
      <c r="AF7" s="6" t="str">
        <f t="shared" si="17"/>
        <v/>
      </c>
      <c r="AG7" s="6" t="str">
        <f t="shared" si="18"/>
        <v/>
      </c>
      <c r="AI7" s="6" t="str">
        <f t="shared" si="19"/>
        <v>D &amp; 1.86 &amp; 219 &amp; 1.57 &amp; 1.86 ～ 2.05 \\</v>
      </c>
    </row>
    <row r="8" spans="1:35" x14ac:dyDescent="0.2">
      <c r="A8" s="5" t="str">
        <f>IF(基本設定!$B43="無し","","7行目"&amp;" "&amp;基本設定!$B44)</f>
        <v/>
      </c>
      <c r="B8" s="7"/>
      <c r="C8" s="7"/>
      <c r="D8" s="7"/>
      <c r="E8" s="7"/>
      <c r="F8" s="7"/>
      <c r="G8" s="7"/>
      <c r="H8" s="7"/>
      <c r="I8" s="7"/>
      <c r="J8" s="7"/>
      <c r="K8" s="7"/>
      <c r="O8" s="6" t="str">
        <f t="shared" si="0"/>
        <v/>
      </c>
      <c r="P8" s="6" t="str">
        <f t="shared" si="1"/>
        <v xml:space="preserve"> &amp; </v>
      </c>
      <c r="Q8" s="6" t="str">
        <f t="shared" si="2"/>
        <v/>
      </c>
      <c r="R8" s="6" t="str">
        <f t="shared" si="3"/>
        <v xml:space="preserve"> &amp; </v>
      </c>
      <c r="S8" s="6" t="str">
        <f t="shared" si="4"/>
        <v/>
      </c>
      <c r="T8" s="6" t="str">
        <f t="shared" si="5"/>
        <v xml:space="preserve"> &amp; </v>
      </c>
      <c r="U8" s="6" t="str">
        <f t="shared" si="6"/>
        <v/>
      </c>
      <c r="V8" s="6" t="str">
        <f t="shared" si="7"/>
        <v xml:space="preserve"> &amp; </v>
      </c>
      <c r="W8" s="6" t="str">
        <f t="shared" si="8"/>
        <v/>
      </c>
      <c r="X8" s="6" t="str">
        <f t="shared" si="9"/>
        <v/>
      </c>
      <c r="Y8" s="6" t="str">
        <f t="shared" si="10"/>
        <v/>
      </c>
      <c r="Z8" s="6" t="str">
        <f t="shared" si="11"/>
        <v/>
      </c>
      <c r="AA8" s="6" t="str">
        <f t="shared" si="12"/>
        <v/>
      </c>
      <c r="AB8" s="6" t="str">
        <f t="shared" si="13"/>
        <v/>
      </c>
      <c r="AC8" s="6" t="str">
        <f t="shared" si="14"/>
        <v/>
      </c>
      <c r="AD8" s="6" t="str">
        <f t="shared" si="15"/>
        <v/>
      </c>
      <c r="AE8" s="6" t="str">
        <f t="shared" si="16"/>
        <v/>
      </c>
      <c r="AF8" s="6" t="str">
        <f t="shared" si="17"/>
        <v/>
      </c>
      <c r="AG8" s="6" t="str">
        <f t="shared" si="18"/>
        <v/>
      </c>
      <c r="AI8" s="6" t="str">
        <f t="shared" si="19"/>
        <v/>
      </c>
    </row>
    <row r="9" spans="1:35" x14ac:dyDescent="0.2">
      <c r="A9" s="5" t="str">
        <f>IF(基本設定!$B45="無し","","8行目"&amp;" "&amp;基本設定!$B46)</f>
        <v/>
      </c>
      <c r="B9" s="7"/>
      <c r="C9" s="7"/>
      <c r="D9" s="7"/>
      <c r="E9" s="7"/>
      <c r="F9" s="7"/>
      <c r="G9" s="7"/>
      <c r="H9" s="7"/>
      <c r="I9" s="7"/>
      <c r="J9" s="7"/>
      <c r="K9" s="7"/>
      <c r="O9" s="6" t="str">
        <f t="shared" si="0"/>
        <v/>
      </c>
      <c r="P9" s="6" t="str">
        <f t="shared" si="1"/>
        <v xml:space="preserve"> &amp; </v>
      </c>
      <c r="Q9" s="6" t="str">
        <f t="shared" si="2"/>
        <v/>
      </c>
      <c r="R9" s="6" t="str">
        <f t="shared" si="3"/>
        <v xml:space="preserve"> &amp; </v>
      </c>
      <c r="S9" s="6" t="str">
        <f t="shared" si="4"/>
        <v/>
      </c>
      <c r="T9" s="6" t="str">
        <f t="shared" si="5"/>
        <v xml:space="preserve"> &amp; </v>
      </c>
      <c r="U9" s="6" t="str">
        <f t="shared" si="6"/>
        <v/>
      </c>
      <c r="V9" s="6" t="str">
        <f t="shared" si="7"/>
        <v xml:space="preserve"> &amp; </v>
      </c>
      <c r="W9" s="6" t="str">
        <f t="shared" si="8"/>
        <v/>
      </c>
      <c r="X9" s="6" t="str">
        <f t="shared" si="9"/>
        <v/>
      </c>
      <c r="Y9" s="6" t="str">
        <f t="shared" si="10"/>
        <v/>
      </c>
      <c r="Z9" s="6" t="str">
        <f t="shared" si="11"/>
        <v/>
      </c>
      <c r="AA9" s="6" t="str">
        <f t="shared" si="12"/>
        <v/>
      </c>
      <c r="AB9" s="6" t="str">
        <f t="shared" si="13"/>
        <v/>
      </c>
      <c r="AC9" s="6" t="str">
        <f t="shared" si="14"/>
        <v/>
      </c>
      <c r="AD9" s="6" t="str">
        <f t="shared" si="15"/>
        <v/>
      </c>
      <c r="AE9" s="6" t="str">
        <f t="shared" si="16"/>
        <v/>
      </c>
      <c r="AF9" s="6" t="str">
        <f t="shared" si="17"/>
        <v/>
      </c>
      <c r="AG9" s="6" t="str">
        <f t="shared" si="18"/>
        <v/>
      </c>
      <c r="AI9" s="6" t="str">
        <f t="shared" si="19"/>
        <v/>
      </c>
    </row>
    <row r="10" spans="1:35" x14ac:dyDescent="0.2">
      <c r="A10" s="5" t="str">
        <f>IF(基本設定!$B47="無し","","9行目"&amp;" "&amp;基本設定!$B48)</f>
        <v/>
      </c>
      <c r="B10" s="7"/>
      <c r="C10" s="7"/>
      <c r="D10" s="7"/>
      <c r="E10" s="7"/>
      <c r="F10" s="7"/>
      <c r="G10" s="7"/>
      <c r="H10" s="7"/>
      <c r="I10" s="7"/>
      <c r="J10" s="7"/>
      <c r="K10" s="7"/>
      <c r="O10" s="6" t="str">
        <f t="shared" si="0"/>
        <v/>
      </c>
      <c r="P10" s="6" t="str">
        <f t="shared" si="1"/>
        <v xml:space="preserve"> &amp; </v>
      </c>
      <c r="Q10" s="6" t="str">
        <f t="shared" si="2"/>
        <v/>
      </c>
      <c r="R10" s="6" t="str">
        <f t="shared" si="3"/>
        <v xml:space="preserve"> &amp; </v>
      </c>
      <c r="S10" s="6" t="str">
        <f t="shared" si="4"/>
        <v/>
      </c>
      <c r="T10" s="6" t="str">
        <f t="shared" si="5"/>
        <v xml:space="preserve"> &amp; </v>
      </c>
      <c r="U10" s="6" t="str">
        <f t="shared" si="6"/>
        <v/>
      </c>
      <c r="V10" s="6" t="str">
        <f t="shared" si="7"/>
        <v xml:space="preserve"> &amp; </v>
      </c>
      <c r="W10" s="6" t="str">
        <f t="shared" si="8"/>
        <v/>
      </c>
      <c r="X10" s="6" t="str">
        <f t="shared" si="9"/>
        <v/>
      </c>
      <c r="Y10" s="6" t="str">
        <f t="shared" si="10"/>
        <v/>
      </c>
      <c r="Z10" s="6" t="str">
        <f t="shared" si="11"/>
        <v/>
      </c>
      <c r="AA10" s="6" t="str">
        <f t="shared" si="12"/>
        <v/>
      </c>
      <c r="AB10" s="6" t="str">
        <f t="shared" si="13"/>
        <v/>
      </c>
      <c r="AC10" s="6" t="str">
        <f t="shared" si="14"/>
        <v/>
      </c>
      <c r="AD10" s="6" t="str">
        <f t="shared" si="15"/>
        <v/>
      </c>
      <c r="AE10" s="6" t="str">
        <f t="shared" si="16"/>
        <v/>
      </c>
      <c r="AF10" s="6" t="str">
        <f t="shared" si="17"/>
        <v/>
      </c>
      <c r="AG10" s="6" t="str">
        <f t="shared" si="18"/>
        <v/>
      </c>
      <c r="AI10" s="6" t="str">
        <f t="shared" si="19"/>
        <v/>
      </c>
    </row>
    <row r="11" spans="1:35" x14ac:dyDescent="0.2">
      <c r="A11" s="5" t="str">
        <f>IF(基本設定!$B49="無し","","10行目"&amp;" "&amp;基本設定!$B50)</f>
        <v/>
      </c>
      <c r="B11" s="7"/>
      <c r="C11" s="7"/>
      <c r="D11" s="7"/>
      <c r="E11" s="7"/>
      <c r="F11" s="7"/>
      <c r="G11" s="7"/>
      <c r="H11" s="7"/>
      <c r="I11" s="7"/>
      <c r="J11" s="7"/>
      <c r="K11" s="7"/>
      <c r="O11" s="6" t="str">
        <f t="shared" si="0"/>
        <v/>
      </c>
      <c r="P11" s="6" t="str">
        <f t="shared" si="1"/>
        <v xml:space="preserve"> &amp; </v>
      </c>
      <c r="Q11" s="6" t="str">
        <f t="shared" si="2"/>
        <v/>
      </c>
      <c r="R11" s="6" t="str">
        <f t="shared" si="3"/>
        <v xml:space="preserve"> &amp; </v>
      </c>
      <c r="S11" s="6" t="str">
        <f t="shared" si="4"/>
        <v/>
      </c>
      <c r="T11" s="6" t="str">
        <f t="shared" si="5"/>
        <v xml:space="preserve"> &amp; </v>
      </c>
      <c r="U11" s="6" t="str">
        <f t="shared" si="6"/>
        <v/>
      </c>
      <c r="V11" s="6" t="str">
        <f t="shared" si="7"/>
        <v xml:space="preserve"> &amp; </v>
      </c>
      <c r="W11" s="6" t="str">
        <f t="shared" si="8"/>
        <v/>
      </c>
      <c r="X11" s="6" t="str">
        <f t="shared" si="9"/>
        <v/>
      </c>
      <c r="Y11" s="6" t="str">
        <f t="shared" si="10"/>
        <v/>
      </c>
      <c r="Z11" s="6" t="str">
        <f t="shared" si="11"/>
        <v/>
      </c>
      <c r="AA11" s="6" t="str">
        <f t="shared" si="12"/>
        <v/>
      </c>
      <c r="AB11" s="6" t="str">
        <f t="shared" si="13"/>
        <v/>
      </c>
      <c r="AC11" s="6" t="str">
        <f t="shared" si="14"/>
        <v/>
      </c>
      <c r="AD11" s="6" t="str">
        <f t="shared" si="15"/>
        <v/>
      </c>
      <c r="AE11" s="6" t="str">
        <f t="shared" si="16"/>
        <v/>
      </c>
      <c r="AF11" s="6" t="str">
        <f t="shared" si="17"/>
        <v/>
      </c>
      <c r="AG11" s="6" t="str">
        <f t="shared" si="18"/>
        <v/>
      </c>
      <c r="AI11" s="6" t="str">
        <f t="shared" si="19"/>
        <v/>
      </c>
    </row>
  </sheetData>
  <sheetProtection sheet="1" objects="1" scenarios="1"/>
  <phoneticPr fontId="1"/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zoomScale="145" zoomScaleNormal="145" workbookViewId="0"/>
  </sheetViews>
  <sheetFormatPr defaultRowHeight="13" x14ac:dyDescent="0.2"/>
  <sheetData>
    <row r="1" spans="1:2" x14ac:dyDescent="0.2">
      <c r="A1" t="s">
        <v>88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  <row r="7" spans="1:2" x14ac:dyDescent="0.2">
      <c r="A7" t="s">
        <v>87</v>
      </c>
    </row>
    <row r="8" spans="1:2" x14ac:dyDescent="0.2">
      <c r="A8" t="s">
        <v>89</v>
      </c>
      <c r="B8" t="s">
        <v>92</v>
      </c>
    </row>
    <row r="9" spans="1:2" x14ac:dyDescent="0.2">
      <c r="A9" t="s">
        <v>90</v>
      </c>
      <c r="B9" t="s">
        <v>93</v>
      </c>
    </row>
    <row r="10" spans="1:2" x14ac:dyDescent="0.2">
      <c r="A10" t="s">
        <v>91</v>
      </c>
      <c r="B10" t="s">
        <v>94</v>
      </c>
    </row>
    <row r="13" spans="1:2" x14ac:dyDescent="0.2">
      <c r="A13" t="s">
        <v>98</v>
      </c>
    </row>
    <row r="14" spans="1:2" x14ac:dyDescent="0.2">
      <c r="A14" t="s">
        <v>96</v>
      </c>
      <c r="B14" t="s">
        <v>97</v>
      </c>
    </row>
    <row r="17" spans="1:1" x14ac:dyDescent="0.2">
      <c r="A17" s="1" t="s">
        <v>119</v>
      </c>
    </row>
    <row r="18" spans="1:1" x14ac:dyDescent="0.2">
      <c r="A18" s="8" t="s">
        <v>120</v>
      </c>
    </row>
    <row r="19" spans="1:1" x14ac:dyDescent="0.2">
      <c r="A19" s="8" t="s">
        <v>121</v>
      </c>
    </row>
    <row r="20" spans="1:1" x14ac:dyDescent="0.2">
      <c r="A20" s="8" t="s">
        <v>122</v>
      </c>
    </row>
    <row r="21" spans="1:1" x14ac:dyDescent="0.2">
      <c r="A21" s="8" t="s">
        <v>123</v>
      </c>
    </row>
    <row r="22" spans="1:1" x14ac:dyDescent="0.2">
      <c r="A22" s="8" t="s">
        <v>124</v>
      </c>
    </row>
    <row r="23" spans="1:1" x14ac:dyDescent="0.2">
      <c r="A23" s="8" t="s">
        <v>125</v>
      </c>
    </row>
    <row r="24" spans="1:1" x14ac:dyDescent="0.2">
      <c r="A24" s="8" t="s">
        <v>126</v>
      </c>
    </row>
    <row r="25" spans="1:1" x14ac:dyDescent="0.2">
      <c r="A25" s="8" t="s">
        <v>127</v>
      </c>
    </row>
    <row r="26" spans="1:1" x14ac:dyDescent="0.2">
      <c r="A26" s="8" t="s">
        <v>128</v>
      </c>
    </row>
    <row r="27" spans="1:1" x14ac:dyDescent="0.2">
      <c r="A27" s="8" t="s">
        <v>129</v>
      </c>
    </row>
    <row r="28" spans="1:1" x14ac:dyDescent="0.2">
      <c r="A28" s="8" t="s">
        <v>130</v>
      </c>
    </row>
    <row r="29" spans="1:1" x14ac:dyDescent="0.2">
      <c r="A29" s="8" t="s">
        <v>131</v>
      </c>
    </row>
    <row r="30" spans="1:1" x14ac:dyDescent="0.2">
      <c r="A30" s="8" t="s">
        <v>132</v>
      </c>
    </row>
    <row r="31" spans="1:1" x14ac:dyDescent="0.2">
      <c r="A31" s="8" t="s">
        <v>133</v>
      </c>
    </row>
    <row r="32" spans="1:1" x14ac:dyDescent="0.2">
      <c r="A32" s="8" t="s">
        <v>134</v>
      </c>
    </row>
    <row r="33" spans="1:1" x14ac:dyDescent="0.2">
      <c r="A33" s="8" t="s">
        <v>135</v>
      </c>
    </row>
    <row r="34" spans="1:1" x14ac:dyDescent="0.2">
      <c r="A34" s="8" t="s">
        <v>136</v>
      </c>
    </row>
    <row r="35" spans="1:1" x14ac:dyDescent="0.2">
      <c r="A35" s="8" t="s">
        <v>137</v>
      </c>
    </row>
    <row r="36" spans="1:1" x14ac:dyDescent="0.2">
      <c r="A36" s="8" t="s">
        <v>138</v>
      </c>
    </row>
    <row r="37" spans="1:1" x14ac:dyDescent="0.2">
      <c r="A37" s="8" t="s">
        <v>139</v>
      </c>
    </row>
    <row r="38" spans="1:1" x14ac:dyDescent="0.2">
      <c r="A38" s="8" t="s">
        <v>140</v>
      </c>
    </row>
    <row r="39" spans="1:1" x14ac:dyDescent="0.2">
      <c r="A39" s="8" t="s">
        <v>141</v>
      </c>
    </row>
    <row r="40" spans="1:1" x14ac:dyDescent="0.2">
      <c r="A40" s="8" t="s">
        <v>142</v>
      </c>
    </row>
    <row r="41" spans="1:1" x14ac:dyDescent="0.2">
      <c r="A41" s="8" t="s">
        <v>143</v>
      </c>
    </row>
    <row r="42" spans="1:1" x14ac:dyDescent="0.2">
      <c r="A42" s="8" t="s">
        <v>144</v>
      </c>
    </row>
    <row r="43" spans="1:1" x14ac:dyDescent="0.2">
      <c r="A43" s="8" t="s">
        <v>145</v>
      </c>
    </row>
    <row r="44" spans="1:1" x14ac:dyDescent="0.2">
      <c r="A44" s="8" t="s">
        <v>146</v>
      </c>
    </row>
    <row r="45" spans="1:1" x14ac:dyDescent="0.2">
      <c r="A45" s="8" t="s">
        <v>147</v>
      </c>
    </row>
    <row r="46" spans="1:1" x14ac:dyDescent="0.2">
      <c r="A46" s="8" t="s">
        <v>148</v>
      </c>
    </row>
    <row r="47" spans="1:1" x14ac:dyDescent="0.2">
      <c r="A47" s="8" t="s">
        <v>149</v>
      </c>
    </row>
    <row r="48" spans="1:1" x14ac:dyDescent="0.2">
      <c r="A48" s="8" t="s">
        <v>150</v>
      </c>
    </row>
    <row r="49" spans="1:1" x14ac:dyDescent="0.2">
      <c r="A49" s="8" t="s">
        <v>151</v>
      </c>
    </row>
    <row r="50" spans="1:1" x14ac:dyDescent="0.2">
      <c r="A50" s="8" t="s">
        <v>152</v>
      </c>
    </row>
    <row r="51" spans="1:1" x14ac:dyDescent="0.2">
      <c r="A51" s="8" t="s">
        <v>153</v>
      </c>
    </row>
    <row r="52" spans="1:1" x14ac:dyDescent="0.2">
      <c r="A52" s="8" t="s">
        <v>154</v>
      </c>
    </row>
    <row r="53" spans="1:1" x14ac:dyDescent="0.2">
      <c r="A53" s="8" t="s">
        <v>155</v>
      </c>
    </row>
    <row r="54" spans="1:1" x14ac:dyDescent="0.2">
      <c r="A54" s="8" t="s">
        <v>156</v>
      </c>
    </row>
    <row r="55" spans="1:1" x14ac:dyDescent="0.2">
      <c r="A55" s="8" t="s">
        <v>157</v>
      </c>
    </row>
    <row r="56" spans="1:1" x14ac:dyDescent="0.2">
      <c r="A56" s="8" t="s">
        <v>158</v>
      </c>
    </row>
    <row r="57" spans="1:1" x14ac:dyDescent="0.2">
      <c r="A57" s="8" t="s">
        <v>159</v>
      </c>
    </row>
    <row r="58" spans="1:1" x14ac:dyDescent="0.2">
      <c r="A58" s="8" t="s">
        <v>160</v>
      </c>
    </row>
    <row r="59" spans="1:1" x14ac:dyDescent="0.2">
      <c r="A59" s="8" t="s">
        <v>161</v>
      </c>
    </row>
    <row r="60" spans="1:1" x14ac:dyDescent="0.2">
      <c r="A60" s="8" t="s">
        <v>162</v>
      </c>
    </row>
    <row r="61" spans="1:1" x14ac:dyDescent="0.2">
      <c r="A61" s="8" t="s">
        <v>163</v>
      </c>
    </row>
    <row r="62" spans="1:1" x14ac:dyDescent="0.2">
      <c r="A62" s="8" t="s">
        <v>164</v>
      </c>
    </row>
    <row r="63" spans="1:1" x14ac:dyDescent="0.2">
      <c r="A63" s="8" t="s">
        <v>165</v>
      </c>
    </row>
    <row r="64" spans="1:1" x14ac:dyDescent="0.2">
      <c r="A64" s="8" t="s">
        <v>166</v>
      </c>
    </row>
    <row r="65" spans="1:1" x14ac:dyDescent="0.2">
      <c r="A65" s="8" t="s">
        <v>167</v>
      </c>
    </row>
    <row r="66" spans="1:1" x14ac:dyDescent="0.2">
      <c r="A66" s="8" t="s">
        <v>168</v>
      </c>
    </row>
    <row r="67" spans="1:1" x14ac:dyDescent="0.2">
      <c r="A67" s="8" t="s">
        <v>169</v>
      </c>
    </row>
    <row r="68" spans="1:1" x14ac:dyDescent="0.2">
      <c r="A68" s="8" t="s">
        <v>170</v>
      </c>
    </row>
    <row r="69" spans="1:1" x14ac:dyDescent="0.2">
      <c r="A69" s="8" t="s">
        <v>171</v>
      </c>
    </row>
    <row r="70" spans="1:1" x14ac:dyDescent="0.2">
      <c r="A70" s="8" t="s">
        <v>172</v>
      </c>
    </row>
    <row r="71" spans="1:1" x14ac:dyDescent="0.2">
      <c r="A71" s="8" t="s">
        <v>173</v>
      </c>
    </row>
    <row r="72" spans="1:1" x14ac:dyDescent="0.2">
      <c r="A72" s="8" t="s">
        <v>174</v>
      </c>
    </row>
    <row r="73" spans="1:1" x14ac:dyDescent="0.2">
      <c r="A73" s="8" t="s">
        <v>175</v>
      </c>
    </row>
    <row r="74" spans="1:1" x14ac:dyDescent="0.2">
      <c r="A74" s="8" t="s">
        <v>176</v>
      </c>
    </row>
    <row r="75" spans="1:1" x14ac:dyDescent="0.2">
      <c r="A75" s="8" t="s">
        <v>177</v>
      </c>
    </row>
    <row r="76" spans="1:1" x14ac:dyDescent="0.2">
      <c r="A76" s="8" t="s">
        <v>178</v>
      </c>
    </row>
    <row r="77" spans="1:1" x14ac:dyDescent="0.2">
      <c r="A77" s="8" t="s">
        <v>179</v>
      </c>
    </row>
    <row r="78" spans="1:1" x14ac:dyDescent="0.2">
      <c r="A78" s="8" t="s">
        <v>180</v>
      </c>
    </row>
    <row r="79" spans="1:1" x14ac:dyDescent="0.2">
      <c r="A79" s="8" t="s">
        <v>181</v>
      </c>
    </row>
    <row r="80" spans="1:1" x14ac:dyDescent="0.2">
      <c r="A80" s="8" t="s">
        <v>182</v>
      </c>
    </row>
    <row r="81" spans="1:1" x14ac:dyDescent="0.2">
      <c r="A81" s="8" t="s">
        <v>183</v>
      </c>
    </row>
    <row r="82" spans="1:1" x14ac:dyDescent="0.2">
      <c r="A82" s="8" t="s">
        <v>184</v>
      </c>
    </row>
    <row r="83" spans="1:1" x14ac:dyDescent="0.2">
      <c r="A83" s="8" t="s">
        <v>185</v>
      </c>
    </row>
    <row r="84" spans="1:1" x14ac:dyDescent="0.2">
      <c r="A84" s="8" t="s">
        <v>186</v>
      </c>
    </row>
    <row r="85" spans="1:1" x14ac:dyDescent="0.2">
      <c r="A85" s="8" t="s">
        <v>187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TexSource</vt:lpstr>
      <vt:lpstr>使用説明</vt:lpstr>
      <vt:lpstr>基本設定</vt:lpstr>
      <vt:lpstr>表内容設定</vt:lpstr>
      <vt:lpstr>etc</vt:lpstr>
      <vt:lpstr>罫線種類表</vt:lpstr>
      <vt:lpstr>使える色表</vt:lpstr>
      <vt:lpstr>縦罫線種類表</vt:lpstr>
      <vt:lpstr>表示位置表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nobuyuki</dc:creator>
  <cp:lastModifiedBy>Administrator</cp:lastModifiedBy>
  <dcterms:created xsi:type="dcterms:W3CDTF">2014-01-13T01:55:55Z</dcterms:created>
  <dcterms:modified xsi:type="dcterms:W3CDTF">2014-09-30T01:14:43Z</dcterms:modified>
</cp:coreProperties>
</file>